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upp\Capacity Collective Dropbox\Capacity Collective\Capacity Building\Processes\Excel Class\Advanced Class\Class September 2021\"/>
    </mc:Choice>
  </mc:AlternateContent>
  <xr:revisionPtr revIDLastSave="0" documentId="13_ncr:1_{8E4DA2FA-DAB6-451F-A09D-23C0685D37E3}" xr6:coauthVersionLast="47" xr6:coauthVersionMax="47" xr10:uidLastSave="{00000000-0000-0000-0000-000000000000}"/>
  <bookViews>
    <workbookView xWindow="36" yWindow="-13068" windowWidth="23256" windowHeight="12576" tabRatio="794" xr2:uid="{A1678F1A-CCF0-4235-B08D-7802B24D1B70}"/>
  </bookViews>
  <sheets>
    <sheet name="Working" sheetId="7" r:id="rId1"/>
    <sheet name="Demographics" sheetId="2" r:id="rId2"/>
    <sheet name="Visits" sheetId="5" r:id="rId3"/>
    <sheet name="ASQ-3" sheetId="6" r:id="rId4"/>
    <sheet name="Dropdowns" sheetId="8" r:id="rId5"/>
    <sheet name="PivotTables" sheetId="15" r:id="rId6"/>
    <sheet name="Dashboard" sheetId="14" r:id="rId7"/>
    <sheet name="PivotTables (Example)" sheetId="10" r:id="rId8"/>
    <sheet name="Dashboard (Example)" sheetId="9" r:id="rId9"/>
  </sheets>
  <definedNames>
    <definedName name="_xlnm._FilterDatabase" localSheetId="1" hidden="1">Demographics!$A$1:$U$1</definedName>
    <definedName name="_xlnm._FilterDatabase" localSheetId="0" hidden="1">Working!$A$1:$V$85</definedName>
    <definedName name="_xlcn.WorksheetConnection_WorkingAV1" hidden="1">Working!$A:$V</definedName>
  </definedNames>
  <calcPr calcId="191029"/>
  <pivotCaches>
    <pivotCache cacheId="0" r:id="rId10"/>
    <pivotCache cacheId="1" r:id="rId11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" name="Range" connection="WorksheetConnection_Working!$A:$V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7" l="1"/>
  <c r="G3" i="7"/>
  <c r="G6" i="7"/>
  <c r="G45" i="7"/>
  <c r="C6" i="9"/>
  <c r="G22" i="7"/>
  <c r="G34" i="7"/>
  <c r="G59" i="7"/>
  <c r="G61" i="7"/>
  <c r="G14" i="7"/>
  <c r="G50" i="7"/>
  <c r="G70" i="7"/>
  <c r="G23" i="7"/>
  <c r="G37" i="7"/>
  <c r="G30" i="7"/>
  <c r="G57" i="7"/>
  <c r="G29" i="7"/>
  <c r="G66" i="7"/>
  <c r="G38" i="7"/>
  <c r="G71" i="7"/>
  <c r="G18" i="7"/>
  <c r="G52" i="7"/>
  <c r="G54" i="7"/>
  <c r="G9" i="7"/>
  <c r="G16" i="7"/>
  <c r="G58" i="7"/>
  <c r="G49" i="7"/>
  <c r="G65" i="7"/>
  <c r="G35" i="7"/>
  <c r="G69" i="7"/>
  <c r="G15" i="7"/>
  <c r="G64" i="7"/>
  <c r="G46" i="7"/>
  <c r="G63" i="7"/>
  <c r="G10" i="7"/>
  <c r="G17" i="7"/>
  <c r="G62" i="7"/>
  <c r="G12" i="7"/>
  <c r="G33" i="7"/>
  <c r="G55" i="7"/>
  <c r="G25" i="7"/>
  <c r="G41" i="7"/>
  <c r="G73" i="7"/>
  <c r="G21" i="7"/>
  <c r="G27" i="7"/>
  <c r="G31" i="7"/>
  <c r="G32" i="7"/>
  <c r="G39" i="7"/>
  <c r="G40" i="7"/>
  <c r="G51" i="7"/>
  <c r="G68" i="7"/>
  <c r="G75" i="7"/>
  <c r="G77" i="7"/>
  <c r="G20" i="7"/>
  <c r="G28" i="7"/>
  <c r="G79" i="7"/>
  <c r="G19" i="7"/>
  <c r="G67" i="7"/>
  <c r="G42" i="7"/>
  <c r="G74" i="7"/>
  <c r="G78" i="7"/>
  <c r="G24" i="7"/>
  <c r="G44" i="7"/>
  <c r="G56" i="7"/>
  <c r="G60" i="7"/>
  <c r="G76" i="7"/>
  <c r="G7" i="7"/>
  <c r="G13" i="7"/>
  <c r="G36" i="7"/>
  <c r="G8" i="7"/>
  <c r="G11" i="7"/>
  <c r="G26" i="7"/>
  <c r="G80" i="7"/>
  <c r="G81" i="7"/>
  <c r="G4" i="7"/>
  <c r="G72" i="7"/>
  <c r="G47" i="7"/>
  <c r="G48" i="7"/>
  <c r="G82" i="7"/>
  <c r="G83" i="7"/>
  <c r="G5" i="7"/>
  <c r="G43" i="7"/>
  <c r="G53" i="7"/>
  <c r="G84" i="7"/>
  <c r="G85" i="7"/>
  <c r="O2" i="7"/>
  <c r="O3" i="7"/>
  <c r="O22" i="7"/>
  <c r="O34" i="7"/>
  <c r="O59" i="7"/>
  <c r="O61" i="7"/>
  <c r="O6" i="7"/>
  <c r="O14" i="7"/>
  <c r="O50" i="7"/>
  <c r="O70" i="7"/>
  <c r="O23" i="7"/>
  <c r="O37" i="7"/>
  <c r="O30" i="7"/>
  <c r="O57" i="7"/>
  <c r="O29" i="7"/>
  <c r="O66" i="7"/>
  <c r="O38" i="7"/>
  <c r="O71" i="7"/>
  <c r="O18" i="7"/>
  <c r="O45" i="7"/>
  <c r="O52" i="7"/>
  <c r="O54" i="7"/>
  <c r="O9" i="7"/>
  <c r="O16" i="7"/>
  <c r="O58" i="7"/>
  <c r="O49" i="7"/>
  <c r="O65" i="7"/>
  <c r="O35" i="7"/>
  <c r="O69" i="7"/>
  <c r="O15" i="7"/>
  <c r="O64" i="7"/>
  <c r="O46" i="7"/>
  <c r="O63" i="7"/>
  <c r="O10" i="7"/>
  <c r="O17" i="7"/>
  <c r="O62" i="7"/>
  <c r="O12" i="7"/>
  <c r="O33" i="7"/>
  <c r="O55" i="7"/>
  <c r="O25" i="7"/>
  <c r="O41" i="7"/>
  <c r="O73" i="7"/>
  <c r="O21" i="7"/>
  <c r="O27" i="7"/>
  <c r="O31" i="7"/>
  <c r="O32" i="7"/>
  <c r="O39" i="7"/>
  <c r="O40" i="7"/>
  <c r="O51" i="7"/>
  <c r="O68" i="7"/>
  <c r="O75" i="7"/>
  <c r="O77" i="7"/>
  <c r="O20" i="7"/>
  <c r="O28" i="7"/>
  <c r="O79" i="7"/>
  <c r="O19" i="7"/>
  <c r="O67" i="7"/>
  <c r="O42" i="7"/>
  <c r="O74" i="7"/>
  <c r="O78" i="7"/>
  <c r="O24" i="7"/>
  <c r="O44" i="7"/>
  <c r="O56" i="7"/>
  <c r="O60" i="7"/>
  <c r="O76" i="7"/>
  <c r="O7" i="7"/>
  <c r="O13" i="7"/>
  <c r="O36" i="7"/>
  <c r="O8" i="7"/>
  <c r="O11" i="7"/>
  <c r="O26" i="7"/>
  <c r="O80" i="7"/>
  <c r="O81" i="7"/>
  <c r="O4" i="7"/>
  <c r="O72" i="7"/>
  <c r="O47" i="7"/>
  <c r="O48" i="7"/>
  <c r="O82" i="7"/>
  <c r="O83" i="7"/>
  <c r="O5" i="7"/>
  <c r="O43" i="7"/>
  <c r="O53" i="7"/>
  <c r="O84" i="7"/>
  <c r="O85" i="7"/>
  <c r="K2" i="6"/>
  <c r="C14" i="9"/>
  <c r="C13" i="9"/>
  <c r="C10" i="9"/>
  <c r="C9" i="9"/>
  <c r="C8" i="9"/>
  <c r="C7" i="9"/>
  <c r="C5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35E91B7-CCEB-49FB-933C-2A8F08060DE6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D7CED7E1-4650-485B-9031-D4B0B03FBE7D}" name="WorksheetConnection_Working!$A:$V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WorkingAV1"/>
        </x15:connection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ThisWorkbookDataModel"/>
    <s v="{[Range].[Case ID].&amp;[74808],[Range].[Case ID].&amp;[75500],[Range].[Case ID].&amp;[75874],[Range].[Case ID].&amp;[75877],[Range].[Case ID].&amp;[75888],[Range].[Case ID].&amp;[75889],[Range].[Case ID].&amp;[77192],[Range].[Case ID].&amp;[77413],[Range].[Case ID].&amp;[79455],[Range].[Case ID].&amp;[81783],[Range].[Case ID].&amp;[82582],[Range].[Case ID].&amp;[82953],[Range].[Case ID].&amp;[84767],[Range].[Case ID].&amp;[88633],[Range].[Case ID].&amp;[88739],[Range].[Case ID].&amp;[89053],[Range].[Case ID].&amp;[92170],[Range].[Case ID].&amp;[92172],[Range].[Case ID].&amp;[92349],[Range].[Case ID].&amp;[92353],[Range].[Case ID].&amp;[93028],[Range].[Case ID].&amp;[94694],[Range].[Case ID].&amp;[94698],[Range].[Case ID].&amp;[95209],[Range].[Case ID].&amp;[96099],[Range].[Case ID].&amp;[96366],[Range].[Case ID].&amp;[96998],[Range].[Case ID].&amp;[103221],[Range].[Case ID].&amp;[106592],[Range].[Case ID].&amp;[108564],[Range].[Case ID].&amp;[111208],[Range].[Case ID].&amp;[115233],[Range].[Case ID].&amp;[117555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<sst xmlns="http://schemas.openxmlformats.org/spreadsheetml/2006/main" count="1707" uniqueCount="135">
  <si>
    <t>Case ID</t>
  </si>
  <si>
    <t>Family Enrollment</t>
  </si>
  <si>
    <t>Ind. ID</t>
  </si>
  <si>
    <t>Relationship</t>
  </si>
  <si>
    <t>Birthdate</t>
  </si>
  <si>
    <t>Black</t>
  </si>
  <si>
    <t>Mother</t>
  </si>
  <si>
    <t>Child</t>
  </si>
  <si>
    <t>Father</t>
  </si>
  <si>
    <t>Gender</t>
  </si>
  <si>
    <t>Female</t>
  </si>
  <si>
    <t>Male</t>
  </si>
  <si>
    <t>English</t>
  </si>
  <si>
    <t>Yes</t>
  </si>
  <si>
    <t>Not Hispanic or Latino</t>
  </si>
  <si>
    <t>White</t>
  </si>
  <si>
    <t>Never Married</t>
  </si>
  <si>
    <t>Spanish</t>
  </si>
  <si>
    <t>Hispanic or Latino</t>
  </si>
  <si>
    <t>Hispanic</t>
  </si>
  <si>
    <t>Grandparent</t>
  </si>
  <si>
    <t>Married</t>
  </si>
  <si>
    <t>Not Married but Living Together with Partner</t>
  </si>
  <si>
    <t>Unrecorded</t>
  </si>
  <si>
    <t>Unknown/Did Not Report</t>
  </si>
  <si>
    <t>More than one race - not including AI/AN</t>
  </si>
  <si>
    <t>Asian</t>
  </si>
  <si>
    <t>Native Hawaiian or Other Pacific Islander</t>
  </si>
  <si>
    <t>American Indian / Alaska Native</t>
  </si>
  <si>
    <t>Japanese</t>
  </si>
  <si>
    <t>Single parnet</t>
  </si>
  <si>
    <t>More than one race - including AI/AN</t>
  </si>
  <si>
    <t>Widowed</t>
  </si>
  <si>
    <t># Income Dependents</t>
  </si>
  <si>
    <t>Avg. Monthly Income - Total</t>
  </si>
  <si>
    <t>Avg. Monthly Income - Non-Cash</t>
  </si>
  <si>
    <t>Avg. Monthly Income - Cash</t>
  </si>
  <si>
    <t>Family Language</t>
  </si>
  <si>
    <t>Marital Status</t>
  </si>
  <si>
    <t>Ind. Language</t>
  </si>
  <si>
    <t>Ethnicity</t>
  </si>
  <si>
    <t>Race</t>
  </si>
  <si>
    <t>Service End</t>
  </si>
  <si>
    <t>Service Start</t>
  </si>
  <si>
    <t>Family Exit</t>
  </si>
  <si>
    <t>Enrollment date</t>
  </si>
  <si>
    <t>Service status</t>
  </si>
  <si>
    <t>Hold start</t>
  </si>
  <si>
    <t>Hold end</t>
  </si>
  <si>
    <t>Exit date</t>
  </si>
  <si>
    <t># High needs</t>
  </si>
  <si>
    <t>Months active this year</t>
  </si>
  <si>
    <t>Met goal</t>
  </si>
  <si>
    <t># Visits expected</t>
  </si>
  <si>
    <t>75% of visits</t>
  </si>
  <si>
    <t>Visits delivered</t>
  </si>
  <si>
    <t>Open</t>
  </si>
  <si>
    <t>Closed</t>
  </si>
  <si>
    <t>Visit completion %</t>
  </si>
  <si>
    <t>Enrollment Date</t>
  </si>
  <si>
    <t>Exit Date</t>
  </si>
  <si>
    <t>Individual ID</t>
  </si>
  <si>
    <t># Assessments</t>
  </si>
  <si>
    <t>Earliest rank</t>
  </si>
  <si>
    <t>Latest rank</t>
  </si>
  <si>
    <t>Column1</t>
  </si>
  <si>
    <t>Communication score</t>
  </si>
  <si>
    <t>Gross Motor score</t>
  </si>
  <si>
    <t>Fine Motor score</t>
  </si>
  <si>
    <t>Problem Solving score</t>
  </si>
  <si>
    <t>Personal-Social score</t>
  </si>
  <si>
    <t>Communication delay</t>
  </si>
  <si>
    <t>Gross Motor delay</t>
  </si>
  <si>
    <t>Fine Motor delay</t>
  </si>
  <si>
    <t>Problem Solving delay</t>
  </si>
  <si>
    <t>Personal-Social delay</t>
  </si>
  <si>
    <t>Concern</t>
  </si>
  <si>
    <t>None</t>
  </si>
  <si>
    <t>Delay</t>
  </si>
  <si>
    <t>BSK Race/Ethnicity</t>
  </si>
  <si>
    <t>American Indian/Alaskan Native</t>
  </si>
  <si>
    <t>Asian Indian</t>
  </si>
  <si>
    <t>Chinese</t>
  </si>
  <si>
    <t>Filipino</t>
  </si>
  <si>
    <t>Korean</t>
  </si>
  <si>
    <t>Vietnamese</t>
  </si>
  <si>
    <t>Black/African American</t>
  </si>
  <si>
    <t>Hispanic/Latino(a) or Spanish origin</t>
  </si>
  <si>
    <t>Mexican, Mexican
American, Chicano</t>
  </si>
  <si>
    <t>Mexican, Mexican</t>
  </si>
  <si>
    <t>Cuban or Puerto
Rican</t>
  </si>
  <si>
    <t>Multiple race</t>
  </si>
  <si>
    <t>Middle Eastern or North African</t>
  </si>
  <si>
    <t>Unknown/missing</t>
  </si>
  <si>
    <t xml:space="preserve">Other
</t>
  </si>
  <si>
    <t>BSK Race and Ethnicity</t>
  </si>
  <si>
    <t>Interpreter Needed?</t>
  </si>
  <si>
    <t>End of BSK Reporting Period</t>
  </si>
  <si>
    <t>Age at End of Reporting</t>
  </si>
  <si>
    <t>ASQ Date</t>
  </si>
  <si>
    <t>2020 Client Dashboard</t>
  </si>
  <si>
    <t>Caseload</t>
  </si>
  <si>
    <t>Total Clients</t>
  </si>
  <si>
    <t>Caregivers</t>
  </si>
  <si>
    <t>Children</t>
  </si>
  <si>
    <t>Monthly Average Income</t>
  </si>
  <si>
    <t>Demographics</t>
  </si>
  <si>
    <t>Relationship?</t>
  </si>
  <si>
    <t>Child: M/F?</t>
  </si>
  <si>
    <t>Relationship &amp; Race/Ethnicity</t>
  </si>
  <si>
    <t>Average Monthly Income</t>
  </si>
  <si>
    <t>Row Labels</t>
  </si>
  <si>
    <t>Column Labels</t>
  </si>
  <si>
    <t>Grand Total</t>
  </si>
  <si>
    <t>Native Hawaiian / Pacific Islander</t>
  </si>
  <si>
    <t>Black/African</t>
  </si>
  <si>
    <t>Asian - Other</t>
  </si>
  <si>
    <t>Count of Ind. ID</t>
  </si>
  <si>
    <t>(Multiple Items)</t>
  </si>
  <si>
    <t>Distinct Count of Case ID</t>
  </si>
  <si>
    <t>Families</t>
  </si>
  <si>
    <t>0-2999</t>
  </si>
  <si>
    <t>3000-5999</t>
  </si>
  <si>
    <t>6000-8999</t>
  </si>
  <si>
    <t>9000-11999</t>
  </si>
  <si>
    <t>12000-15000</t>
  </si>
  <si>
    <t>Hispanic/Latino(a)</t>
  </si>
  <si>
    <t>Race/Ethnicity</t>
  </si>
  <si>
    <t>Relationship by Race/Ethnicity</t>
  </si>
  <si>
    <t>Doughnut graph of monthly average income.</t>
  </si>
  <si>
    <t>100% Stacked Bar graph of above table.</t>
  </si>
  <si>
    <t>Bar graphs with total number values but no axis (data form PivotTable).</t>
  </si>
  <si>
    <t>Bar graph of children by gender, x axis only.</t>
  </si>
  <si>
    <t>Pie graph of clients.</t>
  </si>
  <si>
    <t>Race/Ethnicity by Relationship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</si>
</sst>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36"/>
      <color rgb="FF26637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E26E26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3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3283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theme="2"/>
      </left>
      <right style="medium">
        <color theme="2"/>
      </right>
      <top style="medium">
        <color theme="2"/>
      </top>
      <bottom/>
      <diagonal/>
    </border>
    <border>
      <left style="medium">
        <color theme="2"/>
      </left>
      <right style="medium">
        <color theme="2"/>
      </right>
      <top/>
      <bottom style="medium">
        <color theme="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4">
    <xf numFmtId="0" fontId="0" fillId="0" borderId="0"/>
    <xf numFmtId="0" fontId="1" fillId="0" borderId="0" applyFill="0" applyProtection="0"/>
    <xf numFmtId="0" fontId="3" fillId="0" borderId="0" applyFill="0" applyProtection="0"/>
    <xf numFmtId="9" fontId="5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0" fillId="0" borderId="0" xfId="0" applyNumberFormat="1" applyBorder="1"/>
    <xf numFmtId="0" fontId="2" fillId="0" borderId="0" xfId="0" applyFont="1" applyFill="1" applyBorder="1"/>
    <xf numFmtId="0" fontId="0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6" fontId="0" fillId="0" borderId="0" xfId="0" applyNumberFormat="1" applyAlignment="1" applyProtection="1">
      <alignment horizontal="center" vertical="center" wrapText="1"/>
    </xf>
    <xf numFmtId="9" fontId="0" fillId="0" borderId="0" xfId="3" applyFont="1" applyAlignment="1" applyProtection="1">
      <alignment horizontal="center" vertical="center" wrapText="1"/>
    </xf>
    <xf numFmtId="14" fontId="4" fillId="0" borderId="2" xfId="0" applyNumberFormat="1" applyFont="1" applyBorder="1" applyAlignment="1" applyProtection="1">
      <alignment horizontal="center" vertical="center" wrapText="1"/>
    </xf>
    <xf numFmtId="3" fontId="0" fillId="0" borderId="0" xfId="0" applyNumberFormat="1" applyAlignment="1" applyProtection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</xf>
    <xf numFmtId="14" fontId="0" fillId="0" borderId="0" xfId="0" applyNumberFormat="1" applyFont="1" applyFill="1" applyAlignment="1" applyProtection="1">
      <alignment horizontal="center" vertical="center" wrapText="1"/>
      <protection locked="0"/>
    </xf>
    <xf numFmtId="6" fontId="0" fillId="0" borderId="0" xfId="0" applyNumberFormat="1" applyFont="1" applyAlignment="1" applyProtection="1">
      <alignment horizontal="center" vertical="center" wrapText="1"/>
    </xf>
    <xf numFmtId="9" fontId="5" fillId="0" borderId="0" xfId="3" applyFont="1" applyAlignment="1" applyProtection="1">
      <alignment horizontal="center" vertical="center" wrapText="1"/>
    </xf>
    <xf numFmtId="14" fontId="0" fillId="0" borderId="2" xfId="0" applyNumberFormat="1" applyFont="1" applyBorder="1" applyAlignment="1" applyProtection="1">
      <alignment horizontal="center" vertical="center" wrapText="1"/>
    </xf>
    <xf numFmtId="3" fontId="0" fillId="0" borderId="0" xfId="0" applyNumberFormat="1" applyFont="1" applyAlignment="1" applyProtection="1">
      <alignment horizontal="center" vertical="center" wrapText="1"/>
    </xf>
    <xf numFmtId="0" fontId="4" fillId="0" borderId="0" xfId="0" applyFont="1"/>
    <xf numFmtId="0" fontId="4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13" fillId="0" borderId="0" xfId="0" applyFont="1" applyAlignment="1">
      <alignment horizontal="right" vertical="center"/>
    </xf>
    <xf numFmtId="0" fontId="12" fillId="0" borderId="3" xfId="0" applyFont="1" applyBorder="1" applyAlignment="1">
      <alignment vertical="center"/>
    </xf>
    <xf numFmtId="0" fontId="13" fillId="0" borderId="3" xfId="0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13" fillId="0" borderId="5" xfId="0" applyFont="1" applyBorder="1" applyAlignment="1">
      <alignment horizontal="right" vertical="center" wrapText="1"/>
    </xf>
    <xf numFmtId="9" fontId="0" fillId="0" borderId="5" xfId="0" applyNumberFormat="1" applyBorder="1" applyAlignment="1">
      <alignment vertical="center"/>
    </xf>
    <xf numFmtId="9" fontId="0" fillId="0" borderId="0" xfId="0" applyNumberFormat="1" applyAlignment="1">
      <alignment vertical="center"/>
    </xf>
    <xf numFmtId="0" fontId="13" fillId="0" borderId="6" xfId="0" applyFont="1" applyBorder="1" applyAlignment="1">
      <alignment horizontal="right" vertical="center" wrapText="1"/>
    </xf>
    <xf numFmtId="9" fontId="0" fillId="0" borderId="6" xfId="0" applyNumberFormat="1" applyBorder="1" applyAlignment="1">
      <alignment vertical="center"/>
    </xf>
    <xf numFmtId="0" fontId="13" fillId="0" borderId="3" xfId="0" applyFont="1" applyBorder="1" applyAlignment="1">
      <alignment horizontal="right" vertical="center" wrapText="1"/>
    </xf>
    <xf numFmtId="9" fontId="0" fillId="0" borderId="3" xfId="0" applyNumberFormat="1" applyBorder="1" applyAlignment="1">
      <alignment vertical="center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9" fontId="0" fillId="0" borderId="0" xfId="0" applyNumberFormat="1"/>
    <xf numFmtId="0" fontId="0" fillId="0" borderId="0" xfId="0" applyNumberFormat="1"/>
    <xf numFmtId="0" fontId="0" fillId="0" borderId="0" xfId="0" pivotButton="1"/>
    <xf numFmtId="0" fontId="2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0" xfId="0" applyFont="1" applyFill="1" applyAlignment="1"/>
    <xf numFmtId="0" fontId="0" fillId="0" borderId="4" xfId="0" applyFont="1" applyBorder="1" applyAlignment="1">
      <alignment vertical="center"/>
    </xf>
    <xf numFmtId="0" fontId="15" fillId="0" borderId="0" xfId="0" applyFont="1" applyAlignment="1">
      <alignment vertical="center"/>
    </xf>
    <xf numFmtId="14" fontId="0" fillId="0" borderId="0" xfId="0" applyNumberFormat="1" applyFill="1" applyAlignment="1" applyProtection="1">
      <alignment horizontal="center" vertical="center" wrapText="1"/>
    </xf>
    <xf numFmtId="1" fontId="0" fillId="0" borderId="0" xfId="0" applyNumberForma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2" fillId="10" borderId="0" xfId="0" applyFont="1" applyFill="1" applyAlignment="1">
      <alignment vertical="center"/>
    </xf>
    <xf numFmtId="0" fontId="2" fillId="10" borderId="0" xfId="0" applyFont="1" applyFill="1"/>
    <xf numFmtId="0" fontId="2" fillId="10" borderId="3" xfId="0" applyFont="1" applyFill="1" applyBorder="1" applyAlignment="1">
      <alignment vertical="center"/>
    </xf>
    <xf numFmtId="9" fontId="0" fillId="10" borderId="5" xfId="0" applyNumberFormat="1" applyFill="1" applyBorder="1" applyAlignment="1">
      <alignment vertical="center"/>
    </xf>
    <xf numFmtId="9" fontId="0" fillId="10" borderId="6" xfId="0" applyNumberFormat="1" applyFill="1" applyBorder="1" applyAlignment="1">
      <alignment vertical="center"/>
    </xf>
    <xf numFmtId="9" fontId="0" fillId="10" borderId="3" xfId="0" applyNumberFormat="1" applyFill="1" applyBorder="1" applyAlignment="1">
      <alignment vertical="center"/>
    </xf>
    <xf numFmtId="0" fontId="0" fillId="10" borderId="0" xfId="0" applyFill="1" applyAlignment="1">
      <alignment vertical="center"/>
    </xf>
    <xf numFmtId="0" fontId="0" fillId="10" borderId="3" xfId="0" applyFill="1" applyBorder="1" applyAlignment="1">
      <alignment vertical="center"/>
    </xf>
    <xf numFmtId="0" fontId="0" fillId="10" borderId="0" xfId="0" applyFill="1"/>
    <xf numFmtId="1" fontId="0" fillId="0" borderId="0" xfId="0" applyNumberFormat="1" applyFill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4" fontId="7" fillId="0" borderId="1" xfId="0" applyNumberFormat="1" applyFont="1" applyBorder="1" applyAlignment="1" applyProtection="1">
      <alignment horizontal="center" vertical="center" wrapText="1"/>
      <protection locked="0"/>
    </xf>
    <xf numFmtId="0" fontId="0" fillId="9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8" fillId="7" borderId="0" xfId="0" applyFont="1" applyFill="1" applyAlignment="1">
      <alignment horizontal="center"/>
    </xf>
    <xf numFmtId="0" fontId="8" fillId="8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9" fillId="5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center"/>
    </xf>
    <xf numFmtId="0" fontId="10" fillId="6" borderId="0" xfId="0" applyFont="1" applyFill="1" applyAlignment="1">
      <alignment horizontal="center" vertical="center"/>
    </xf>
  </cellXfs>
  <cellStyles count="4">
    <cellStyle name="Normal" xfId="0" builtinId="0"/>
    <cellStyle name="Normal 2" xfId="1" xr:uid="{838B9C9F-B3FE-4358-BC62-02A9BFBF0868}"/>
    <cellStyle name="Normal 3" xfId="2" xr:uid="{7B905BB3-4C87-4170-9E92-AA35437A1463}"/>
    <cellStyle name="Percent" xfId="3" builtinId="5"/>
  </cellStyles>
  <dxfs count="4">
    <dxf>
      <numFmt numFmtId="13" formatCode="0%"/>
    </dxf>
    <dxf>
      <numFmt numFmtId="0" formatCode="General"/>
    </dxf>
    <dxf>
      <numFmt numFmtId="13" formatCode="0%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6D5E2"/>
      <color rgb="FFE26E26"/>
      <color rgb="FF3283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6" Type="http://schemas.openxmlformats.org/officeDocument/2006/relationships/sheetMetadata" Target="metadata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1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pivotSource>
    <c:name>[Advanced Workbook (2021 09 14).xlsx]PivotTables (Example)!PivotTable10</c:name>
    <c:fmtId val="0"/>
  </c:pivotSource>
  <c:chart>
    <c:autoTitleDeleted val="1"/>
    <c:pivotFmts>
      <c:pivotFmt>
        <c:idx val="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2"/>
          </a:solidFill>
          <a:ln>
            <a:noFill/>
          </a:ln>
          <a:effectLst/>
        </c:spPr>
      </c:pivotFmt>
      <c:pivotFmt>
        <c:idx val="12"/>
        <c:spPr>
          <a:solidFill>
            <a:schemeClr val="accent2"/>
          </a:solidFill>
          <a:ln>
            <a:noFill/>
          </a:ln>
          <a:effectLst/>
        </c:spPr>
      </c:pivotFmt>
      <c:pivotFmt>
        <c:idx val="13"/>
        <c:spPr>
          <a:solidFill>
            <a:schemeClr val="accent2"/>
          </a:solidFill>
          <a:ln>
            <a:noFill/>
          </a:ln>
          <a:effectLst/>
        </c:spPr>
      </c:pivotFmt>
      <c:pivotFmt>
        <c:idx val="14"/>
        <c:spPr>
          <a:solidFill>
            <a:schemeClr val="accent2"/>
          </a:solidFill>
          <a:ln>
            <a:noFill/>
          </a:ln>
          <a:effectLst/>
        </c:spPr>
      </c:pivotFmt>
      <c:pivotFmt>
        <c:idx val="15"/>
        <c:spPr>
          <a:solidFill>
            <a:schemeClr val="accent2"/>
          </a:solidFill>
          <a:ln>
            <a:noFill/>
          </a:ln>
          <a:effectLst/>
        </c:spPr>
      </c:pivotFmt>
      <c:pivotFmt>
        <c:idx val="16"/>
        <c:spPr>
          <a:solidFill>
            <a:schemeClr val="accent2"/>
          </a:solidFill>
          <a:ln>
            <a:noFill/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2.3015983321751216E-2"/>
          <c:y val="5.0749711649365627E-2"/>
          <c:w val="0.91983321751216118"/>
          <c:h val="0.842222524952547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'PivotTables (Example)'!$L$20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'PivotTables (Example)'!$K$21:$K$28</c:f>
              <c:strCache>
                <c:ptCount val="7"/>
                <c:pt idx="0">
                  <c:v>White</c:v>
                </c:pt>
                <c:pt idx="1">
                  <c:v>Native Hawaiian / Pacific Islander</c:v>
                </c:pt>
                <c:pt idx="2">
                  <c:v>Multiple race</c:v>
                </c:pt>
                <c:pt idx="3">
                  <c:v>Hispanic/Latino(a) or Spanish origin</c:v>
                </c:pt>
                <c:pt idx="4">
                  <c:v>Chinese</c:v>
                </c:pt>
                <c:pt idx="5">
                  <c:v>Black/African American</c:v>
                </c:pt>
                <c:pt idx="6">
                  <c:v>American Indian/Alaskan Native</c:v>
                </c:pt>
              </c:strCache>
            </c:strRef>
          </c:cat>
          <c:val>
            <c:numRef>
              <c:f>'PivotTables (Example)'!$L$21:$L$28</c:f>
              <c:numCache>
                <c:formatCode>General</c:formatCode>
                <c:ptCount val="7"/>
                <c:pt idx="0">
                  <c:v>20</c:v>
                </c:pt>
                <c:pt idx="1">
                  <c:v>1</c:v>
                </c:pt>
                <c:pt idx="2">
                  <c:v>5</c:v>
                </c:pt>
                <c:pt idx="3">
                  <c:v>13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CA-49C4-91FF-4308495A67B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8"/>
        <c:axId val="876349808"/>
        <c:axId val="876348496"/>
      </c:barChart>
      <c:catAx>
        <c:axId val="8763498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76348496"/>
        <c:crosses val="autoZero"/>
        <c:auto val="1"/>
        <c:lblAlgn val="ctr"/>
        <c:lblOffset val="100"/>
        <c:noMultiLvlLbl val="0"/>
      </c:catAx>
      <c:valAx>
        <c:axId val="876348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76349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'Dashboard (Example)'!$B$19</c:f>
              <c:strCache>
                <c:ptCount val="1"/>
                <c:pt idx="0">
                  <c:v>American Indian/Alaskan Native</c:v>
                </c:pt>
              </c:strCache>
            </c:strRef>
          </c:tx>
          <c:spPr>
            <a:solidFill>
              <a:schemeClr val="accent2">
                <a:shade val="47000"/>
              </a:schemeClr>
            </a:solidFill>
            <a:ln>
              <a:noFill/>
            </a:ln>
            <a:effectLst/>
          </c:spPr>
          <c:invertIfNegative val="0"/>
          <c:cat>
            <c:strRef>
              <c:f>'Dashboard (Example)'!$C$18:$E$18</c:f>
              <c:strCache>
                <c:ptCount val="3"/>
                <c:pt idx="0">
                  <c:v>Mother</c:v>
                </c:pt>
                <c:pt idx="1">
                  <c:v>Father</c:v>
                </c:pt>
                <c:pt idx="2">
                  <c:v>Grandparent</c:v>
                </c:pt>
              </c:strCache>
            </c:strRef>
          </c:cat>
          <c:val>
            <c:numRef>
              <c:f>'Dashboard (Example)'!$C$19:$E$19</c:f>
              <c:numCache>
                <c:formatCode>0%</c:formatCode>
                <c:ptCount val="3"/>
                <c:pt idx="0">
                  <c:v>3.125E-2</c:v>
                </c:pt>
                <c:pt idx="1">
                  <c:v>7.1428571428571425E-2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25-49E3-B3F0-729117DBCA09}"/>
            </c:ext>
          </c:extLst>
        </c:ser>
        <c:ser>
          <c:idx val="1"/>
          <c:order val="1"/>
          <c:tx>
            <c:strRef>
              <c:f>'Dashboard (Example)'!$B$20</c:f>
              <c:strCache>
                <c:ptCount val="1"/>
                <c:pt idx="0">
                  <c:v>Black/African American</c:v>
                </c:pt>
              </c:strCache>
            </c:strRef>
          </c:tx>
          <c:spPr>
            <a:solidFill>
              <a:schemeClr val="accent2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'Dashboard (Example)'!$C$18:$E$18</c:f>
              <c:strCache>
                <c:ptCount val="3"/>
                <c:pt idx="0">
                  <c:v>Mother</c:v>
                </c:pt>
                <c:pt idx="1">
                  <c:v>Father</c:v>
                </c:pt>
                <c:pt idx="2">
                  <c:v>Grandparent</c:v>
                </c:pt>
              </c:strCache>
            </c:strRef>
          </c:cat>
          <c:val>
            <c:numRef>
              <c:f>'Dashboard (Example)'!$C$20:$E$20</c:f>
              <c:numCache>
                <c:formatCode>0%</c:formatCode>
                <c:ptCount val="3"/>
                <c:pt idx="0">
                  <c:v>9.375E-2</c:v>
                </c:pt>
                <c:pt idx="1">
                  <c:v>7.1428571428571425E-2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25-49E3-B3F0-729117DBCA09}"/>
            </c:ext>
          </c:extLst>
        </c:ser>
        <c:ser>
          <c:idx val="2"/>
          <c:order val="2"/>
          <c:tx>
            <c:strRef>
              <c:f>'Dashboard (Example)'!$B$21</c:f>
              <c:strCache>
                <c:ptCount val="1"/>
                <c:pt idx="0">
                  <c:v>Chinese</c:v>
                </c:pt>
              </c:strCache>
            </c:strRef>
          </c:tx>
          <c:spPr>
            <a:solidFill>
              <a:schemeClr val="accent2">
                <a:shade val="82000"/>
              </a:schemeClr>
            </a:solidFill>
            <a:ln>
              <a:noFill/>
            </a:ln>
            <a:effectLst/>
          </c:spPr>
          <c:invertIfNegative val="0"/>
          <c:cat>
            <c:strRef>
              <c:f>'Dashboard (Example)'!$C$18:$E$18</c:f>
              <c:strCache>
                <c:ptCount val="3"/>
                <c:pt idx="0">
                  <c:v>Mother</c:v>
                </c:pt>
                <c:pt idx="1">
                  <c:v>Father</c:v>
                </c:pt>
                <c:pt idx="2">
                  <c:v>Grandparent</c:v>
                </c:pt>
              </c:strCache>
            </c:strRef>
          </c:cat>
          <c:val>
            <c:numRef>
              <c:f>'Dashboard (Example)'!$C$21:$E$21</c:f>
              <c:numCache>
                <c:formatCode>0%</c:formatCode>
                <c:ptCount val="3"/>
                <c:pt idx="0">
                  <c:v>6.25E-2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25-49E3-B3F0-729117DBCA09}"/>
            </c:ext>
          </c:extLst>
        </c:ser>
        <c:ser>
          <c:idx val="3"/>
          <c:order val="3"/>
          <c:tx>
            <c:strRef>
              <c:f>'Dashboard (Example)'!$B$22</c:f>
              <c:strCache>
                <c:ptCount val="1"/>
                <c:pt idx="0">
                  <c:v>Hispanic/Latino(a)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'Dashboard (Example)'!$C$18:$E$18</c:f>
              <c:strCache>
                <c:ptCount val="3"/>
                <c:pt idx="0">
                  <c:v>Mother</c:v>
                </c:pt>
                <c:pt idx="1">
                  <c:v>Father</c:v>
                </c:pt>
                <c:pt idx="2">
                  <c:v>Grandparent</c:v>
                </c:pt>
              </c:strCache>
            </c:strRef>
          </c:cat>
          <c:val>
            <c:numRef>
              <c:f>'Dashboard (Example)'!$C$22:$E$22</c:f>
              <c:numCache>
                <c:formatCode>0%</c:formatCode>
                <c:ptCount val="3"/>
                <c:pt idx="0">
                  <c:v>0.28125</c:v>
                </c:pt>
                <c:pt idx="1">
                  <c:v>0.2857142857142857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25-49E3-B3F0-729117DBCA09}"/>
            </c:ext>
          </c:extLst>
        </c:ser>
        <c:ser>
          <c:idx val="4"/>
          <c:order val="4"/>
          <c:tx>
            <c:strRef>
              <c:f>'Dashboard (Example)'!$B$23</c:f>
              <c:strCache>
                <c:ptCount val="1"/>
                <c:pt idx="0">
                  <c:v>Multiple race</c:v>
                </c:pt>
              </c:strCache>
            </c:strRef>
          </c:tx>
          <c:spPr>
            <a:solidFill>
              <a:schemeClr val="accent2">
                <a:tint val="83000"/>
              </a:schemeClr>
            </a:solidFill>
            <a:ln>
              <a:noFill/>
            </a:ln>
            <a:effectLst/>
          </c:spPr>
          <c:invertIfNegative val="0"/>
          <c:cat>
            <c:strRef>
              <c:f>'Dashboard (Example)'!$C$18:$E$18</c:f>
              <c:strCache>
                <c:ptCount val="3"/>
                <c:pt idx="0">
                  <c:v>Mother</c:v>
                </c:pt>
                <c:pt idx="1">
                  <c:v>Father</c:v>
                </c:pt>
                <c:pt idx="2">
                  <c:v>Grandparent</c:v>
                </c:pt>
              </c:strCache>
            </c:strRef>
          </c:cat>
          <c:val>
            <c:numRef>
              <c:f>'Dashboard (Example)'!$C$23:$E$23</c:f>
              <c:numCache>
                <c:formatCode>0%</c:formatCode>
                <c:ptCount val="3"/>
                <c:pt idx="0">
                  <c:v>0.125</c:v>
                </c:pt>
                <c:pt idx="1">
                  <c:v>7.1428571428571425E-2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25-49E3-B3F0-729117DBCA09}"/>
            </c:ext>
          </c:extLst>
        </c:ser>
        <c:ser>
          <c:idx val="5"/>
          <c:order val="5"/>
          <c:tx>
            <c:strRef>
              <c:f>'Dashboard (Example)'!$B$24</c:f>
              <c:strCache>
                <c:ptCount val="1"/>
                <c:pt idx="0">
                  <c:v>Native Hawaiian / Pacific Islander</c:v>
                </c:pt>
              </c:strCache>
            </c:strRef>
          </c:tx>
          <c:spPr>
            <a:solidFill>
              <a:schemeClr val="accent2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'Dashboard (Example)'!$C$18:$E$18</c:f>
              <c:strCache>
                <c:ptCount val="3"/>
                <c:pt idx="0">
                  <c:v>Mother</c:v>
                </c:pt>
                <c:pt idx="1">
                  <c:v>Father</c:v>
                </c:pt>
                <c:pt idx="2">
                  <c:v>Grandparent</c:v>
                </c:pt>
              </c:strCache>
            </c:strRef>
          </c:cat>
          <c:val>
            <c:numRef>
              <c:f>'Dashboard (Example)'!$C$24:$E$24</c:f>
              <c:numCache>
                <c:formatCode>0%</c:formatCode>
                <c:ptCount val="3"/>
                <c:pt idx="0">
                  <c:v>3.125E-2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125-49E3-B3F0-729117DBCA09}"/>
            </c:ext>
          </c:extLst>
        </c:ser>
        <c:ser>
          <c:idx val="6"/>
          <c:order val="6"/>
          <c:tx>
            <c:strRef>
              <c:f>'Dashboard (Example)'!$B$25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2">
                <a:tint val="48000"/>
              </a:schemeClr>
            </a:solidFill>
            <a:ln>
              <a:noFill/>
            </a:ln>
            <a:effectLst/>
          </c:spPr>
          <c:invertIfNegative val="0"/>
          <c:cat>
            <c:strRef>
              <c:f>'Dashboard (Example)'!$C$18:$E$18</c:f>
              <c:strCache>
                <c:ptCount val="3"/>
                <c:pt idx="0">
                  <c:v>Mother</c:v>
                </c:pt>
                <c:pt idx="1">
                  <c:v>Father</c:v>
                </c:pt>
                <c:pt idx="2">
                  <c:v>Grandparent</c:v>
                </c:pt>
              </c:strCache>
            </c:strRef>
          </c:cat>
          <c:val>
            <c:numRef>
              <c:f>'Dashboard (Example)'!$C$25:$E$25</c:f>
              <c:numCache>
                <c:formatCode>0%</c:formatCode>
                <c:ptCount val="3"/>
                <c:pt idx="0">
                  <c:v>0.375</c:v>
                </c:pt>
                <c:pt idx="1">
                  <c:v>0.5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125-49E3-B3F0-729117DBC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3059320"/>
        <c:axId val="873059648"/>
      </c:barChart>
      <c:catAx>
        <c:axId val="873059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3059648"/>
        <c:crosses val="autoZero"/>
        <c:auto val="1"/>
        <c:lblAlgn val="ctr"/>
        <c:lblOffset val="100"/>
        <c:noMultiLvlLbl val="0"/>
      </c:catAx>
      <c:valAx>
        <c:axId val="873059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3059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244704921427869"/>
          <c:y val="5.1274337116118972E-2"/>
          <c:w val="0.29599985217844665"/>
          <c:h val="0.911771773255422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599824292143021E-2"/>
          <c:y val="0.15452155282546587"/>
          <c:w val="0.90260870860043163"/>
          <c:h val="0.5196027789545405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'Dashboard (Example)'!$B$14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99D-4196-B244-EC1961BB1C9C}"/>
              </c:ext>
            </c:extLst>
          </c:dPt>
          <c:val>
            <c:numRef>
              <c:f>'Dashboard (Example)'!$C$14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9D-4196-B244-EC1961BB1C9C}"/>
            </c:ext>
          </c:extLst>
        </c:ser>
        <c:ser>
          <c:idx val="0"/>
          <c:order val="1"/>
          <c:tx>
            <c:strRef>
              <c:f>'Dashboard (Example)'!$B$13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99D-4196-B244-EC1961BB1C9C}"/>
              </c:ext>
            </c:extLst>
          </c:dPt>
          <c:val>
            <c:numRef>
              <c:f>'Dashboard (Example)'!$C$13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9D-4196-B244-EC1961BB1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-44"/>
        <c:axId val="686065512"/>
        <c:axId val="686065840"/>
      </c:barChart>
      <c:catAx>
        <c:axId val="6860655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86065840"/>
        <c:crosses val="autoZero"/>
        <c:auto val="1"/>
        <c:lblAlgn val="ctr"/>
        <c:lblOffset val="100"/>
        <c:noMultiLvlLbl val="0"/>
      </c:catAx>
      <c:valAx>
        <c:axId val="68606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6065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'Dashboard (Example)'!$B$38:$C$38</c:f>
              <c:strCache>
                <c:ptCount val="1"/>
                <c:pt idx="0">
                  <c:v>Monthly Average Income</c:v>
                </c:pt>
              </c:strCache>
            </c:strRef>
          </c:tx>
          <c:spPr>
            <a:ln cap="sq">
              <a:bevel/>
            </a:ln>
          </c:spPr>
          <c:dPt>
            <c:idx val="0"/>
            <c:bubble3D val="0"/>
            <c:spPr>
              <a:solidFill>
                <a:schemeClr val="accent2">
                  <a:shade val="53000"/>
                </a:schemeClr>
              </a:solidFill>
              <a:ln w="19050" cap="sq">
                <a:solidFill>
                  <a:schemeClr val="l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28E4-4D55-98EE-361696C8CA20}"/>
              </c:ext>
            </c:extLst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19050" cap="sq">
                <a:solidFill>
                  <a:schemeClr val="lt1"/>
                </a:solidFill>
                <a:beve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8E4-4D55-98EE-361696C8CA20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 cap="sq">
                <a:solidFill>
                  <a:schemeClr val="lt1"/>
                </a:solidFill>
                <a:beve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8E4-4D55-98EE-361696C8CA20}"/>
              </c:ext>
            </c:extLst>
          </c:dPt>
          <c:dPt>
            <c:idx val="3"/>
            <c:bubble3D val="0"/>
            <c:spPr>
              <a:solidFill>
                <a:schemeClr val="accent2">
                  <a:tint val="77000"/>
                </a:schemeClr>
              </a:solidFill>
              <a:ln w="19050" cap="sq">
                <a:solidFill>
                  <a:schemeClr val="lt1"/>
                </a:solidFill>
                <a:beve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A1F-4B9C-B61E-43206BF7FF25}"/>
              </c:ext>
            </c:extLst>
          </c:dPt>
          <c:dPt>
            <c:idx val="4"/>
            <c:bubble3D val="0"/>
            <c:spPr>
              <a:solidFill>
                <a:schemeClr val="accent2">
                  <a:tint val="54000"/>
                </a:schemeClr>
              </a:solidFill>
              <a:ln w="19050" cap="sq">
                <a:solidFill>
                  <a:schemeClr val="lt1"/>
                </a:solidFill>
                <a:beve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A1F-4B9C-B61E-43206BF7FF25}"/>
              </c:ext>
            </c:extLst>
          </c:dPt>
          <c:cat>
            <c:strRef>
              <c:f>'Dashboard (Example)'!$B$39:$B$43</c:f>
              <c:strCache>
                <c:ptCount val="5"/>
                <c:pt idx="0">
                  <c:v>0-2999</c:v>
                </c:pt>
                <c:pt idx="1">
                  <c:v>3000-5999</c:v>
                </c:pt>
                <c:pt idx="2">
                  <c:v>6000-8999</c:v>
                </c:pt>
                <c:pt idx="3">
                  <c:v>9000-11999</c:v>
                </c:pt>
                <c:pt idx="4">
                  <c:v>12000-15000</c:v>
                </c:pt>
              </c:strCache>
            </c:strRef>
          </c:cat>
          <c:val>
            <c:numRef>
              <c:f>'Dashboard (Example)'!$C$39:$C$43</c:f>
              <c:numCache>
                <c:formatCode>General</c:formatCode>
                <c:ptCount val="5"/>
                <c:pt idx="0">
                  <c:v>24</c:v>
                </c:pt>
                <c:pt idx="1">
                  <c:v>15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8E4-4D55-98EE-361696C8C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8"/>
      </c:doughnutChart>
      <c:spPr>
        <a:noFill/>
        <a:ln w="0"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132628249255854E-2"/>
          <c:y val="8.351122559448694E-2"/>
          <c:w val="0.32395298106562831"/>
          <c:h val="0.8329775488110261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343-4E71-A369-2CB0EE6EF41D}"/>
              </c:ext>
            </c:extLst>
          </c:dPt>
          <c:dPt>
            <c:idx val="1"/>
            <c:bubble3D val="0"/>
            <c:spPr>
              <a:solidFill>
                <a:schemeClr val="accent2">
                  <a:shade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343-4E71-A369-2CB0EE6EF41D}"/>
              </c:ext>
            </c:extLst>
          </c:dPt>
          <c:dPt>
            <c:idx val="2"/>
            <c:bubble3D val="0"/>
            <c:spPr>
              <a:solidFill>
                <a:schemeClr val="accent2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343-4E71-A369-2CB0EE6EF41D}"/>
              </c:ext>
            </c:extLst>
          </c:dPt>
          <c:dPt>
            <c:idx val="3"/>
            <c:bubble3D val="0"/>
            <c:spPr>
              <a:solidFill>
                <a:schemeClr val="accent2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343-4E71-A369-2CB0EE6EF41D}"/>
              </c:ext>
            </c:extLst>
          </c:dPt>
          <c:dLbls>
            <c:delete val="1"/>
          </c:dLbls>
          <c:cat>
            <c:strRef>
              <c:f>'Dashboard (Example)'!$B$7:$B$10</c:f>
              <c:strCache>
                <c:ptCount val="4"/>
                <c:pt idx="0">
                  <c:v>Mother</c:v>
                </c:pt>
                <c:pt idx="1">
                  <c:v>Father</c:v>
                </c:pt>
                <c:pt idx="2">
                  <c:v>Grandparent</c:v>
                </c:pt>
                <c:pt idx="3">
                  <c:v>Children</c:v>
                </c:pt>
              </c:strCache>
            </c:strRef>
          </c:cat>
          <c:val>
            <c:numRef>
              <c:f>'Dashboard (Example)'!$C$7:$C$10</c:f>
              <c:numCache>
                <c:formatCode>General</c:formatCode>
                <c:ptCount val="4"/>
                <c:pt idx="0">
                  <c:v>32</c:v>
                </c:pt>
                <c:pt idx="1">
                  <c:v>14</c:v>
                </c:pt>
                <c:pt idx="2">
                  <c:v>1</c:v>
                </c:pt>
                <c:pt idx="3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11-4D38-806B-14CFDECB3F7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2755021643300645"/>
          <c:y val="0.19008219011028624"/>
          <c:w val="0.32355536320070716"/>
          <c:h val="0.66556064909256629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106508</xdr:colOff>
      <xdr:row>17</xdr:row>
      <xdr:rowOff>109537</xdr:rowOff>
    </xdr:from>
    <xdr:to>
      <xdr:col>8</xdr:col>
      <xdr:colOff>792307</xdr:colOff>
      <xdr:row>26</xdr:row>
      <xdr:rowOff>49645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393B53-EDF3-469F-BDD2-176FD0112C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38102</xdr:colOff>
      <xdr:row>26</xdr:row>
      <xdr:rowOff>161924</xdr:rowOff>
    </xdr:from>
    <xdr:to>
      <xdr:col>8</xdr:col>
      <xdr:colOff>419101</xdr:colOff>
      <xdr:row>36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D586EDB-1702-43A6-870C-77F54E6DC3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112713</xdr:colOff>
      <xdr:row>11</xdr:row>
      <xdr:rowOff>19050</xdr:rowOff>
    </xdr:from>
    <xdr:to>
      <xdr:col>8</xdr:col>
      <xdr:colOff>638176</xdr:colOff>
      <xdr:row>15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69BEA0F-4950-424A-AA29-D89111859A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336152</xdr:colOff>
      <xdr:row>37</xdr:row>
      <xdr:rowOff>48816</xdr:rowOff>
    </xdr:from>
    <xdr:to>
      <xdr:col>8</xdr:col>
      <xdr:colOff>330200</xdr:colOff>
      <xdr:row>45</xdr:row>
      <xdr:rowOff>59293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B7CF0C7-8D8D-4327-ABAA-550259E07D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8</xdr:col>
      <xdr:colOff>27047</xdr:colOff>
      <xdr:row>1</xdr:row>
      <xdr:rowOff>98424</xdr:rowOff>
    </xdr:from>
    <xdr:to>
      <xdr:col>9</xdr:col>
      <xdr:colOff>492920</xdr:colOff>
      <xdr:row>1</xdr:row>
      <xdr:rowOff>770731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EC7175C-2C14-4C72-9D32-B89C588B4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8347" y="282574"/>
          <a:ext cx="1386622" cy="675482"/>
        </a:xfrm>
        <a:prstGeom prst="rect">
          <a:avLst/>
        </a:prstGeom>
      </xdr:spPr>
    </xdr:pic>
    <xdr:clientData/>
  </xdr:twoCellAnchor>
  <xdr:twoCellAnchor>
    <xdr:from>
      <xdr:col>4</xdr:col>
      <xdr:colOff>136526</xdr:colOff>
      <xdr:row>3</xdr:row>
      <xdr:rowOff>28462</xdr:rowOff>
    </xdr:from>
    <xdr:to>
      <xdr:col>10</xdr:col>
      <xdr:colOff>55129</xdr:colOff>
      <xdr:row>11</xdr:row>
      <xdr:rowOff>29151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C3F5276-9918-483E-B2C4-3B4A618CE9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gail Polley" refreshedDate="44249.508761342593" createdVersion="6" refreshedVersion="6" minRefreshableVersion="3" recordCount="86" xr:uid="{36E53F87-A7AC-4A88-9A89-7967A94263C6}">
  <cacheSource type="worksheet">
    <worksheetSource ref="A1:V1048576" sheet="Working"/>
  </cacheSource>
  <cacheFields count="22">
    <cacheField name="Case ID" numFmtId="0">
      <sharedItems containsString="0" containsBlank="1" containsNumber="1" containsInteger="1" minValue="74808" maxValue="117555"/>
    </cacheField>
    <cacheField name="Family Enrollment" numFmtId="0">
      <sharedItems containsNonDate="0" containsDate="1" containsString="0" containsBlank="1" minDate="2018-04-10T00:00:00" maxDate="2019-10-05T00:00:00"/>
    </cacheField>
    <cacheField name="Family Exit" numFmtId="0">
      <sharedItems containsNonDate="0" containsDate="1" containsString="0" containsBlank="1" minDate="2019-02-22T00:00:00" maxDate="2019-08-31T00:00:00"/>
    </cacheField>
    <cacheField name="Ind. ID" numFmtId="0">
      <sharedItems containsString="0" containsBlank="1" containsNumber="1" containsInteger="1" minValue="196298" maxValue="312528" count="85">
        <n v="282502"/>
        <n v="282501"/>
        <n v="273725"/>
        <n v="202499"/>
        <n v="203058"/>
        <n v="294741"/>
        <n v="311783"/>
        <n v="295529"/>
        <n v="251822"/>
        <n v="251801"/>
        <n v="233423"/>
        <n v="305578"/>
        <n v="208272"/>
        <n v="203059"/>
        <n v="233424"/>
        <n v="251823"/>
        <n v="307558"/>
        <n v="273724"/>
        <n v="243309"/>
        <n v="273723"/>
        <n v="222461"/>
        <n v="196299"/>
        <n v="256692"/>
        <n v="243852"/>
        <n v="243308"/>
        <n v="196298"/>
        <n v="265239"/>
        <n v="243312"/>
        <n v="254295"/>
        <n v="255064"/>
        <n v="216410"/>
        <n v="234621"/>
        <n v="196300"/>
        <n v="255065"/>
        <n v="222462"/>
        <n v="243313"/>
        <n v="254296"/>
        <n v="253450"/>
        <n v="250346"/>
        <n v="250347"/>
        <n v="199004"/>
        <n v="199007"/>
        <n v="217421"/>
        <n v="199005"/>
        <n v="199006"/>
        <n v="217423"/>
        <n v="312527"/>
        <n v="243865"/>
        <n v="243853"/>
        <n v="198101"/>
        <n v="198143"/>
        <n v="287866"/>
        <n v="307559"/>
        <n v="198969"/>
        <n v="287865"/>
        <n v="216409"/>
        <n v="234620"/>
        <n v="198962"/>
        <n v="216402"/>
        <n v="233701"/>
        <n v="214267"/>
        <n v="245623"/>
        <n v="245369"/>
        <n v="243866"/>
        <n v="245621"/>
        <n v="250330"/>
        <n v="311773"/>
        <n v="208273"/>
        <n v="198970"/>
        <n v="256693"/>
        <n v="214268"/>
        <n v="198139"/>
        <n v="233702"/>
        <n v="216411"/>
        <n v="246499"/>
        <n v="198963"/>
        <n v="287867"/>
        <n v="245622"/>
        <n v="256694"/>
        <n v="282503"/>
        <n v="312528"/>
        <n v="202498"/>
        <n v="199008"/>
        <n v="250331"/>
        <m/>
      </sharedItems>
    </cacheField>
    <cacheField name="Relationship" numFmtId="0">
      <sharedItems containsBlank="1" count="5">
        <s v="Father"/>
        <s v="Mother"/>
        <s v="Child"/>
        <s v="Grandparent"/>
        <m/>
      </sharedItems>
    </cacheField>
    <cacheField name="Birthdate" numFmtId="0">
      <sharedItems containsNonDate="0" containsDate="1" containsString="0" containsBlank="1" minDate="1899-12-31T00:00:00" maxDate="2020-01-01T00:00:00"/>
    </cacheField>
    <cacheField name="Age at End of Reporting" numFmtId="0">
      <sharedItems containsString="0" containsBlank="1" containsNumber="1" containsInteger="1" minValue="1" maxValue="120"/>
    </cacheField>
    <cacheField name="Service Start" numFmtId="0">
      <sharedItems containsNonDate="0" containsDate="1" containsString="0" containsBlank="1" minDate="2018-03-29T00:00:00" maxDate="2019-10-05T00:00:00"/>
    </cacheField>
    <cacheField name="Service End" numFmtId="0">
      <sharedItems containsNonDate="0" containsDate="1" containsString="0" containsBlank="1" minDate="2019-02-22T00:00:00" maxDate="2019-09-01T00:00:00"/>
    </cacheField>
    <cacheField name="Gender" numFmtId="0">
      <sharedItems containsBlank="1" count="3">
        <s v="Male"/>
        <s v="Female"/>
        <m/>
      </sharedItems>
    </cacheField>
    <cacheField name="Race" numFmtId="0">
      <sharedItems containsBlank="1"/>
    </cacheField>
    <cacheField name="Ethnicity" numFmtId="0">
      <sharedItems containsBlank="1"/>
    </cacheField>
    <cacheField name="BSK Race and Ethnicity" numFmtId="0">
      <sharedItems containsBlank="1" count="9">
        <s v="American Indian/Alaskan Native"/>
        <s v="Multiple race"/>
        <s v="Chinese"/>
        <s v="Vietnamese"/>
        <s v="Black/African American"/>
        <s v="Hispanic/Latino(a) or Spanish origin"/>
        <s v="Native Hawaiian / Pacific Islander"/>
        <s v="White"/>
        <m/>
      </sharedItems>
    </cacheField>
    <cacheField name="Ind. Language" numFmtId="0">
      <sharedItems containsBlank="1"/>
    </cacheField>
    <cacheField name="Interpreter Needed?" numFmtId="0">
      <sharedItems containsBlank="1"/>
    </cacheField>
    <cacheField name="Marital Status" numFmtId="0">
      <sharedItems containsBlank="1"/>
    </cacheField>
    <cacheField name="Family Language" numFmtId="0">
      <sharedItems containsBlank="1"/>
    </cacheField>
    <cacheField name="Avg. Monthly Income - Cash" numFmtId="0">
      <sharedItems containsString="0" containsBlank="1" containsNumber="1" containsInteger="1" minValue="0" maxValue="14500"/>
    </cacheField>
    <cacheField name="Avg. Monthly Income - Non-Cash" numFmtId="0">
      <sharedItems containsString="0" containsBlank="1" containsNumber="1" containsInteger="1" minValue="0" maxValue="1775"/>
    </cacheField>
    <cacheField name="Avg. Monthly Income - Total" numFmtId="0">
      <sharedItems containsString="0" containsBlank="1" containsNumber="1" containsInteger="1" minValue="0" maxValue="14500" count="27">
        <n v="6000"/>
        <n v="1375"/>
        <n v="10000"/>
        <n v="14500"/>
        <n v="3400"/>
        <n v="3130"/>
        <n v="2270"/>
        <n v="2000"/>
        <n v="4500"/>
        <n v="2500"/>
        <n v="2230"/>
        <n v="0"/>
        <n v="4000"/>
        <n v="2800"/>
        <n v="3500"/>
        <n v="2150"/>
        <n v="500"/>
        <n v="759"/>
        <n v="2200"/>
        <n v="3000"/>
        <n v="8000"/>
        <n v="14000"/>
        <n v="355"/>
        <n v="2100"/>
        <n v="2375"/>
        <m/>
        <n v="1350"/>
      </sharedItems>
      <fieldGroup base="19">
        <rangePr autoEnd="0" startNum="0" endNum="15000" groupInterval="3000"/>
        <groupItems count="7">
          <s v="(blank)"/>
          <s v="0-2999"/>
          <s v="3000-5999"/>
          <s v="6000-8999"/>
          <s v="9000-11999"/>
          <s v="12000-15000"/>
          <s v="&gt;15000"/>
        </groupItems>
      </fieldGroup>
    </cacheField>
    <cacheField name="# Income Dependents" numFmtId="0">
      <sharedItems containsString="0" containsBlank="1" containsNumber="1" containsInteger="1" minValue="2" maxValue="8"/>
    </cacheField>
    <cacheField name="Visit completion %" numFmtId="0">
      <sharedItems containsString="0" containsBlank="1" containsNumber="1" minValue="0.45" maxValue="1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bigail Polley" refreshedDate="44250.363288078704" backgroundQuery="1" createdVersion="6" refreshedVersion="6" minRefreshableVersion="3" recordCount="0" supportSubquery="1" supportAdvancedDrill="1" xr:uid="{E24E2505-BCC7-4D8D-BE8C-9DAA4A60531B}">
  <cacheSource type="external" connectionId="1"/>
  <cacheFields count="2">
    <cacheField name="[Range].[Case ID].[Case ID]" caption="Case ID" numFmtId="0" level="1">
      <sharedItems containsSemiMixedTypes="0" containsNonDate="0" containsString="0"/>
    </cacheField>
    <cacheField name="[Measures].[Distinct Count of Case ID]" caption="Distinct Count of Case ID" numFmtId="0" hierarchy="25" level="32767"/>
  </cacheFields>
  <cacheHierarchies count="27">
    <cacheHierarchy uniqueName="[Range].[Case ID]" caption="Case ID" attribute="1" defaultMemberUniqueName="[Range].[Case ID].[All]" allUniqueName="[Range].[Case ID].[All]" dimensionUniqueName="[Range]" displayFolder="" count="2" memberValueDatatype="20" unbalanced="0">
      <fieldsUsage count="2">
        <fieldUsage x="-1"/>
        <fieldUsage x="0"/>
      </fieldsUsage>
    </cacheHierarchy>
    <cacheHierarchy uniqueName="[Range].[Family Enrollment]" caption="Family Enrollment" attribute="1" time="1" defaultMemberUniqueName="[Range].[Family Enrollment].[All]" allUniqueName="[Range].[Family Enrollment].[All]" dimensionUniqueName="[Range]" displayFolder="" count="0" memberValueDatatype="7" unbalanced="0"/>
    <cacheHierarchy uniqueName="[Range].[Family Exit]" caption="Family Exit" attribute="1" time="1" defaultMemberUniqueName="[Range].[Family Exit].[All]" allUniqueName="[Range].[Family Exit].[All]" dimensionUniqueName="[Range]" displayFolder="" count="0" memberValueDatatype="7" unbalanced="0"/>
    <cacheHierarchy uniqueName="[Range].[Ind. ID]" caption="Ind. ID" attribute="1" defaultMemberUniqueName="[Range].[Ind. ID].[All]" allUniqueName="[Range].[Ind. ID].[All]" dimensionUniqueName="[Range]" displayFolder="" count="0" memberValueDatatype="20" unbalanced="0"/>
    <cacheHierarchy uniqueName="[Range].[Relationship]" caption="Relationship" attribute="1" defaultMemberUniqueName="[Range].[Relationship].[All]" allUniqueName="[Range].[Relationship].[All]" dimensionUniqueName="[Range]" displayFolder="" count="0" memberValueDatatype="130" unbalanced="0"/>
    <cacheHierarchy uniqueName="[Range].[Birthdate]" caption="Birthdate" attribute="1" time="1" defaultMemberUniqueName="[Range].[Birthdate].[All]" allUniqueName="[Range].[Birthdate].[All]" dimensionUniqueName="[Range]" displayFolder="" count="0" memberValueDatatype="7" unbalanced="0"/>
    <cacheHierarchy uniqueName="[Range].[Age at End of Reporting]" caption="Age at End of Reporting" attribute="1" defaultMemberUniqueName="[Range].[Age at End of Reporting].[All]" allUniqueName="[Range].[Age at End of Reporting].[All]" dimensionUniqueName="[Range]" displayFolder="" count="0" memberValueDatatype="20" unbalanced="0"/>
    <cacheHierarchy uniqueName="[Range].[Service Start]" caption="Service Start" attribute="1" time="1" defaultMemberUniqueName="[Range].[Service Start].[All]" allUniqueName="[Range].[Service Start].[All]" dimensionUniqueName="[Range]" displayFolder="" count="0" memberValueDatatype="7" unbalanced="0"/>
    <cacheHierarchy uniqueName="[Range].[Service End]" caption="Service End" attribute="1" time="1" defaultMemberUniqueName="[Range].[Service End].[All]" allUniqueName="[Range].[Service End].[All]" dimensionUniqueName="[Range]" displayFolder="" count="0" memberValueDatatype="7" unbalanced="0"/>
    <cacheHierarchy uniqueName="[Range].[Gender]" caption="Gender" attribute="1" defaultMemberUniqueName="[Range].[Gender].[All]" allUniqueName="[Range].[Gender].[All]" dimensionUniqueName="[Range]" displayFolder="" count="0" memberValueDatatype="130" unbalanced="0"/>
    <cacheHierarchy uniqueName="[Range].[Race]" caption="Race" attribute="1" defaultMemberUniqueName="[Range].[Race].[All]" allUniqueName="[Range].[Race].[All]" dimensionUniqueName="[Range]" displayFolder="" count="0" memberValueDatatype="130" unbalanced="0"/>
    <cacheHierarchy uniqueName="[Range].[Ethnicity]" caption="Ethnicity" attribute="1" defaultMemberUniqueName="[Range].[Ethnicity].[All]" allUniqueName="[Range].[Ethnicity].[All]" dimensionUniqueName="[Range]" displayFolder="" count="0" memberValueDatatype="130" unbalanced="0"/>
    <cacheHierarchy uniqueName="[Range].[BSK Race and Ethnicity]" caption="BSK Race and Ethnicity" attribute="1" defaultMemberUniqueName="[Range].[BSK Race and Ethnicity].[All]" allUniqueName="[Range].[BSK Race and Ethnicity].[All]" dimensionUniqueName="[Range]" displayFolder="" count="0" memberValueDatatype="130" unbalanced="0"/>
    <cacheHierarchy uniqueName="[Range].[Ind. Language]" caption="Ind. Language" attribute="1" defaultMemberUniqueName="[Range].[Ind. Language].[All]" allUniqueName="[Range].[Ind. Language].[All]" dimensionUniqueName="[Range]" displayFolder="" count="0" memberValueDatatype="130" unbalanced="0"/>
    <cacheHierarchy uniqueName="[Range].[Interpreter Needed?]" caption="Interpreter Needed?" attribute="1" defaultMemberUniqueName="[Range].[Interpreter Needed?].[All]" allUniqueName="[Range].[Interpreter Needed?].[All]" dimensionUniqueName="[Range]" displayFolder="" count="0" memberValueDatatype="130" unbalanced="0"/>
    <cacheHierarchy uniqueName="[Range].[Marital Status]" caption="Marital Status" attribute="1" defaultMemberUniqueName="[Range].[Marital Status].[All]" allUniqueName="[Range].[Marital Status].[All]" dimensionUniqueName="[Range]" displayFolder="" count="0" memberValueDatatype="130" unbalanced="0"/>
    <cacheHierarchy uniqueName="[Range].[Family Language]" caption="Family Language" attribute="1" defaultMemberUniqueName="[Range].[Family Language].[All]" allUniqueName="[Range].[Family Language].[All]" dimensionUniqueName="[Range]" displayFolder="" count="0" memberValueDatatype="130" unbalanced="0"/>
    <cacheHierarchy uniqueName="[Range].[Avg. Monthly Income - Cash]" caption="Avg. Monthly Income - Cash" attribute="1" defaultMemberUniqueName="[Range].[Avg. Monthly Income - Cash].[All]" allUniqueName="[Range].[Avg. Monthly Income - Cash].[All]" dimensionUniqueName="[Range]" displayFolder="" count="0" memberValueDatatype="20" unbalanced="0"/>
    <cacheHierarchy uniqueName="[Range].[Avg. Monthly Income - Non-Cash]" caption="Avg. Monthly Income - Non-Cash" attribute="1" defaultMemberUniqueName="[Range].[Avg. Monthly Income - Non-Cash].[All]" allUniqueName="[Range].[Avg. Monthly Income - Non-Cash].[All]" dimensionUniqueName="[Range]" displayFolder="" count="0" memberValueDatatype="20" unbalanced="0"/>
    <cacheHierarchy uniqueName="[Range].[Avg. Monthly Income - Total]" caption="Avg. Monthly Income - Total" attribute="1" defaultMemberUniqueName="[Range].[Avg. Monthly Income - Total].[All]" allUniqueName="[Range].[Avg. Monthly Income - Total].[All]" dimensionUniqueName="[Range]" displayFolder="" count="0" memberValueDatatype="20" unbalanced="0"/>
    <cacheHierarchy uniqueName="[Range].[# Income Dependents]" caption="# Income Dependents" attribute="1" defaultMemberUniqueName="[Range].[# Income Dependents].[All]" allUniqueName="[Range].[# Income Dependents].[All]" dimensionUniqueName="[Range]" displayFolder="" count="0" memberValueDatatype="20" unbalanced="0"/>
    <cacheHierarchy uniqueName="[Range].[Visit completion %]" caption="Visit completion %" attribute="1" defaultMemberUniqueName="[Range].[Visit completion %].[All]" allUniqueName="[Range].[Visit completion %].[All]" dimensionUniqueName="[Range]" displayFolder="" count="0" memberValueDatatype="5" unbalanced="0"/>
    <cacheHierarchy uniqueName="[Measures].[__XL_Count Range]" caption="__XL_Count Range" measure="1" displayFolder="" measureGroup="Range" count="0" hidden="1"/>
    <cacheHierarchy uniqueName="[Measures].[__No measures defined]" caption="__No measures defined" measure="1" displayFolder="" count="0" hidden="1"/>
    <cacheHierarchy uniqueName="[Measures].[Sum of Case ID]" caption="Sum of Case ID" measure="1" displayFolder="" measureGroup="Range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Distinct Count of Case ID]" caption="Distinct Count of Case ID" measure="1" displayFolder="" measureGroup="Range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unt of Case ID]" caption="Count of Case ID" measure="1" displayFolder="" measureGroup="Range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</cacheHierarchies>
  <kpis count="0"/>
  <dimensions count="2">
    <dimension measure="1" name="Measures" uniqueName="[Measures]" caption="Measures"/>
    <dimension name="Range" uniqueName="[Range]" caption="Range"/>
  </dimensions>
  <measureGroups count="1">
    <measureGroup name="Range" caption="Ran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6">
  <r>
    <n v="106592"/>
    <d v="2019-06-06T00:00:00"/>
    <m/>
    <x v="0"/>
    <x v="0"/>
    <d v="1977-06-09T00:00:00"/>
    <n v="43"/>
    <d v="2019-05-23T00:00:00"/>
    <m/>
    <x v="0"/>
    <s v="American Indian / Alaska Native"/>
    <s v="Not Hispanic or Latino"/>
    <x v="0"/>
    <s v="English"/>
    <s v="-"/>
    <s v="Not Married but Living Together with Partner"/>
    <s v="English"/>
    <n v="6000"/>
    <n v="0"/>
    <x v="0"/>
    <n v="4"/>
    <n v="0.53"/>
  </r>
  <r>
    <n v="106592"/>
    <d v="2019-06-06T00:00:00"/>
    <m/>
    <x v="1"/>
    <x v="1"/>
    <d v="1985-06-04T00:00:00"/>
    <n v="35"/>
    <d v="2019-05-23T00:00:00"/>
    <m/>
    <x v="1"/>
    <s v="American Indian / Alaska Native"/>
    <s v="Not Hispanic or Latino"/>
    <x v="0"/>
    <s v="English"/>
    <s v="-"/>
    <m/>
    <s v="English"/>
    <n v="6000"/>
    <n v="0"/>
    <x v="0"/>
    <n v="4"/>
    <n v="0.52"/>
  </r>
  <r>
    <n v="103221"/>
    <d v="2019-04-10T00:00:00"/>
    <m/>
    <x v="2"/>
    <x v="2"/>
    <d v="2019-02-08T00:00:00"/>
    <n v="1"/>
    <d v="2019-04-05T00:00:00"/>
    <m/>
    <x v="1"/>
    <s v="American Indian / Alaska Native"/>
    <s v="Not Hispanic or Latino"/>
    <x v="0"/>
    <s v="English"/>
    <s v="-"/>
    <s v="Not Married but Living Together with Partner"/>
    <s v="English"/>
    <n v="6000"/>
    <n v="0"/>
    <x v="0"/>
    <n v="4"/>
    <n v="1.22"/>
  </r>
  <r>
    <n v="77192"/>
    <d v="2018-05-23T00:00:00"/>
    <m/>
    <x v="3"/>
    <x v="2"/>
    <d v="2018-03-12T00:00:00"/>
    <n v="2"/>
    <d v="2018-05-08T00:00:00"/>
    <m/>
    <x v="0"/>
    <s v="Asian"/>
    <s v="Hispanic or Latino"/>
    <x v="1"/>
    <s v="English"/>
    <s v="-"/>
    <m/>
    <s v="English"/>
    <n v="1300"/>
    <n v="75"/>
    <x v="1"/>
    <n v="2"/>
    <n v="1.1299999999999999"/>
  </r>
  <r>
    <n v="77413"/>
    <d v="2018-05-30T00:00:00"/>
    <m/>
    <x v="4"/>
    <x v="1"/>
    <d v="1989-01-20T00:00:00"/>
    <n v="31"/>
    <d v="2018-05-14T00:00:00"/>
    <m/>
    <x v="1"/>
    <s v="Asian"/>
    <s v="Not Hispanic or Latino"/>
    <x v="2"/>
    <s v="English"/>
    <s v="-"/>
    <s v="Single parnet"/>
    <s v="English"/>
    <n v="1300"/>
    <n v="75"/>
    <x v="1"/>
    <n v="2"/>
    <n v="0.98"/>
  </r>
  <r>
    <n v="111208"/>
    <d v="2019-08-01T00:00:00"/>
    <m/>
    <x v="5"/>
    <x v="1"/>
    <d v="2000-03-30T00:00:00"/>
    <n v="20"/>
    <d v="2019-08-01T00:00:00"/>
    <m/>
    <x v="1"/>
    <s v="Asian"/>
    <s v="Not Hispanic or Latino"/>
    <x v="2"/>
    <s v="Japanese"/>
    <s v="Yes"/>
    <s v="Married"/>
    <s v="Japanese"/>
    <n v="10000"/>
    <n v="0"/>
    <x v="2"/>
    <n v="3"/>
    <n v="0.48"/>
  </r>
  <r>
    <n v="117555"/>
    <d v="2019-10-04T00:00:00"/>
    <m/>
    <x v="6"/>
    <x v="2"/>
    <d v="2016-11-17T00:00:00"/>
    <n v="4"/>
    <d v="2019-10-04T00:00:00"/>
    <m/>
    <x v="1"/>
    <s v="Asian"/>
    <s v="Not Hispanic or Latino"/>
    <x v="2"/>
    <s v="English"/>
    <s v="-"/>
    <s v="Married"/>
    <s v="English"/>
    <n v="14500"/>
    <n v="0"/>
    <x v="3"/>
    <n v="4"/>
    <n v="1.0900000000000001"/>
  </r>
  <r>
    <n v="111208"/>
    <d v="2019-08-01T00:00:00"/>
    <m/>
    <x v="7"/>
    <x v="2"/>
    <d v="2019-08-24T00:00:00"/>
    <n v="1"/>
    <d v="2019-08-01T00:00:00"/>
    <m/>
    <x v="0"/>
    <s v="Asian"/>
    <s v="Not Hispanic or Latino"/>
    <x v="3"/>
    <s v="Japanese"/>
    <s v="Yes"/>
    <m/>
    <s v="Japanese"/>
    <n v="10000"/>
    <n v="0"/>
    <x v="2"/>
    <n v="3"/>
    <n v="1.25"/>
  </r>
  <r>
    <n v="95209"/>
    <d v="2018-12-05T00:00:00"/>
    <d v="2019-02-22T00:00:00"/>
    <x v="8"/>
    <x v="0"/>
    <d v="1981-11-03T00:00:00"/>
    <n v="39"/>
    <d v="2018-12-10T00:00:00"/>
    <d v="2019-02-22T00:00:00"/>
    <x v="1"/>
    <s v="Black"/>
    <s v="Not Hispanic or Latino"/>
    <x v="4"/>
    <s v="English"/>
    <s v="-"/>
    <s v="Never Married"/>
    <s v="English"/>
    <n v="3400"/>
    <n v="0"/>
    <x v="4"/>
    <n v="2"/>
    <n v="0.68"/>
  </r>
  <r>
    <n v="95209"/>
    <d v="2018-12-05T00:00:00"/>
    <d v="2019-02-22T00:00:00"/>
    <x v="9"/>
    <x v="1"/>
    <d v="1987-02-22T00:00:00"/>
    <n v="33"/>
    <d v="2018-12-10T00:00:00"/>
    <d v="2019-02-22T00:00:00"/>
    <x v="1"/>
    <s v="Black"/>
    <s v="Not Hispanic or Latino"/>
    <x v="4"/>
    <s v="English"/>
    <s v="-"/>
    <s v="Married"/>
    <s v="English"/>
    <n v="3100"/>
    <n v="30"/>
    <x v="5"/>
    <n v="3"/>
    <n v="0.65"/>
  </r>
  <r>
    <n v="88633"/>
    <d v="2018-09-18T00:00:00"/>
    <m/>
    <x v="10"/>
    <x v="1"/>
    <d v="1996-10-24T00:00:00"/>
    <n v="24"/>
    <d v="2018-09-18T00:00:00"/>
    <m/>
    <x v="1"/>
    <s v="Black"/>
    <s v="Not Hispanic or Latino"/>
    <x v="4"/>
    <s v="English"/>
    <s v="-"/>
    <s v="Never Married"/>
    <s v="English"/>
    <n v="850"/>
    <n v="1420"/>
    <x v="6"/>
    <n v="3"/>
    <n v="0.88"/>
  </r>
  <r>
    <n v="115233"/>
    <d v="2019-09-16T00:00:00"/>
    <m/>
    <x v="11"/>
    <x v="1"/>
    <d v="1997-08-05T00:00:00"/>
    <n v="23"/>
    <d v="2019-09-16T00:00:00"/>
    <m/>
    <x v="1"/>
    <s v="Black"/>
    <s v="Not Hispanic or Latino"/>
    <x v="4"/>
    <s v="English"/>
    <s v="-"/>
    <s v="Married"/>
    <s v="English"/>
    <n v="10000"/>
    <n v="0"/>
    <x v="2"/>
    <n v="5"/>
    <n v="1.1100000000000001"/>
  </r>
  <r>
    <n v="79455"/>
    <d v="2018-06-19T00:00:00"/>
    <m/>
    <x v="12"/>
    <x v="2"/>
    <d v="2016-10-13T00:00:00"/>
    <n v="4"/>
    <d v="2018-06-11T00:00:00"/>
    <m/>
    <x v="1"/>
    <s v="Black"/>
    <s v="Not Hispanic or Latino"/>
    <x v="4"/>
    <s v="English"/>
    <s v="-"/>
    <m/>
    <s v="English"/>
    <n v="1600"/>
    <n v="400"/>
    <x v="7"/>
    <n v="4"/>
    <n v="0.6"/>
  </r>
  <r>
    <n v="77413"/>
    <d v="2018-05-30T00:00:00"/>
    <m/>
    <x v="13"/>
    <x v="2"/>
    <d v="2017-01-10T00:00:00"/>
    <n v="3"/>
    <d v="2018-05-14T00:00:00"/>
    <m/>
    <x v="1"/>
    <s v="Black"/>
    <s v="Not Hispanic or Latino"/>
    <x v="4"/>
    <s v="English"/>
    <s v="-"/>
    <s v="Married"/>
    <s v="English"/>
    <n v="1600"/>
    <n v="400"/>
    <x v="7"/>
    <n v="4"/>
    <n v="0.59"/>
  </r>
  <r>
    <n v="88633"/>
    <d v="2018-09-18T00:00:00"/>
    <m/>
    <x v="14"/>
    <x v="2"/>
    <d v="2017-09-17T00:00:00"/>
    <n v="3"/>
    <d v="2018-09-18T00:00:00"/>
    <m/>
    <x v="0"/>
    <s v="Black"/>
    <s v="Not Hispanic or Latino"/>
    <x v="4"/>
    <s v="English"/>
    <s v="-"/>
    <m/>
    <s v="English"/>
    <n v="850"/>
    <n v="1420"/>
    <x v="6"/>
    <n v="3"/>
    <n v="0.72"/>
  </r>
  <r>
    <n v="95209"/>
    <d v="2018-12-05T00:00:00"/>
    <d v="2019-02-22T00:00:00"/>
    <x v="15"/>
    <x v="2"/>
    <d v="2017-11-27T00:00:00"/>
    <n v="3"/>
    <d v="2018-12-10T00:00:00"/>
    <d v="2019-02-22T00:00:00"/>
    <x v="1"/>
    <s v="Black"/>
    <s v="Not Hispanic or Latino"/>
    <x v="4"/>
    <s v="English"/>
    <s v="-"/>
    <m/>
    <s v="English"/>
    <n v="3400"/>
    <n v="0"/>
    <x v="4"/>
    <n v="2"/>
    <n v="0.92"/>
  </r>
  <r>
    <n v="115233"/>
    <d v="2019-09-16T00:00:00"/>
    <m/>
    <x v="16"/>
    <x v="2"/>
    <d v="2019-05-11T00:00:00"/>
    <n v="1"/>
    <d v="2019-09-16T00:00:00"/>
    <m/>
    <x v="1"/>
    <s v="Black"/>
    <s v="Not Hispanic or Latino"/>
    <x v="4"/>
    <s v="English"/>
    <s v="-"/>
    <m/>
    <s v="English"/>
    <n v="10000"/>
    <n v="0"/>
    <x v="2"/>
    <n v="5"/>
    <n v="1.26"/>
  </r>
  <r>
    <n v="103221"/>
    <d v="2019-04-10T00:00:00"/>
    <m/>
    <x v="17"/>
    <x v="0"/>
    <d v="1967-09-26T00:00:00"/>
    <n v="53"/>
    <d v="2019-04-05T00:00:00"/>
    <m/>
    <x v="0"/>
    <s v="Hispanic"/>
    <s v="Hispanic or Latino"/>
    <x v="5"/>
    <s v="English"/>
    <s v="-"/>
    <s v="Married"/>
    <s v="Spanish"/>
    <n v="4500"/>
    <n v="0"/>
    <x v="8"/>
    <n v="6"/>
    <n v="0.56999999999999995"/>
  </r>
  <r>
    <n v="92170"/>
    <d v="2018-10-12T00:00:00"/>
    <m/>
    <x v="18"/>
    <x v="0"/>
    <d v="1978-06-30T00:00:00"/>
    <n v="42"/>
    <d v="2018-10-12T00:00:00"/>
    <m/>
    <x v="0"/>
    <s v="Hispanic"/>
    <s v="Hispanic or Latino"/>
    <x v="5"/>
    <s v="Spanish"/>
    <s v="Yes"/>
    <s v="Married"/>
    <s v="Spanish"/>
    <n v="2500"/>
    <n v="0"/>
    <x v="9"/>
    <n v="5"/>
    <n v="0.84"/>
  </r>
  <r>
    <n v="103221"/>
    <d v="2019-04-10T00:00:00"/>
    <m/>
    <x v="19"/>
    <x v="1"/>
    <d v="1978-08-25T00:00:00"/>
    <n v="42"/>
    <d v="2019-04-05T00:00:00"/>
    <m/>
    <x v="0"/>
    <s v="Hispanic"/>
    <s v="Hispanic or Latino"/>
    <x v="5"/>
    <s v="Spanish"/>
    <s v="Yes"/>
    <m/>
    <s v="Spanish"/>
    <n v="4500"/>
    <n v="0"/>
    <x v="8"/>
    <n v="6"/>
    <n v="0.55000000000000004"/>
  </r>
  <r>
    <n v="84767"/>
    <d v="2018-08-13T00:00:00"/>
    <m/>
    <x v="20"/>
    <x v="1"/>
    <d v="1979-06-28T00:00:00"/>
    <n v="41"/>
    <d v="2018-08-09T00:00:00"/>
    <m/>
    <x v="1"/>
    <s v="Hispanic"/>
    <s v="Hispanic or Latino"/>
    <x v="5"/>
    <s v="English"/>
    <s v="-"/>
    <s v="Married"/>
    <s v="English"/>
    <n v="2000"/>
    <n v="230"/>
    <x v="10"/>
    <n v="3"/>
    <n v="0.89"/>
  </r>
  <r>
    <n v="74808"/>
    <d v="2018-04-10T00:00:00"/>
    <m/>
    <x v="21"/>
    <x v="0"/>
    <d v="1982-10-15T00:00:00"/>
    <n v="38"/>
    <d v="2018-04-09T00:00:00"/>
    <m/>
    <x v="1"/>
    <s v="Hispanic"/>
    <s v="Hispanic or Latino"/>
    <x v="5"/>
    <s v="Spanish"/>
    <s v="Yes"/>
    <s v="Never Married"/>
    <s v="Spanish"/>
    <n v="0"/>
    <n v="0"/>
    <x v="11"/>
    <n v="2"/>
    <n v="1.06"/>
  </r>
  <r>
    <n v="96998"/>
    <d v="2019-01-31T00:00:00"/>
    <m/>
    <x v="22"/>
    <x v="1"/>
    <d v="1983-09-01T00:00:00"/>
    <n v="37"/>
    <d v="2019-01-09T00:00:00"/>
    <m/>
    <x v="0"/>
    <s v="Hispanic"/>
    <s v="Hispanic or Latino"/>
    <x v="5"/>
    <s v="Spanish"/>
    <s v="Yes"/>
    <m/>
    <s v="Spanish"/>
    <n v="4000"/>
    <n v="0"/>
    <x v="12"/>
    <n v="3"/>
    <n v="0.57999999999999996"/>
  </r>
  <r>
    <n v="92349"/>
    <d v="2018-11-29T00:00:00"/>
    <d v="2019-08-30T00:00:00"/>
    <x v="23"/>
    <x v="1"/>
    <d v="1985-04-27T00:00:00"/>
    <n v="35"/>
    <d v="2018-10-29T00:00:00"/>
    <d v="2019-08-31T00:00:00"/>
    <x v="1"/>
    <s v="Hispanic"/>
    <s v="Hispanic or Latino"/>
    <x v="5"/>
    <s v="Spanish"/>
    <s v="Yes"/>
    <m/>
    <s v="Spanish"/>
    <n v="2800"/>
    <n v="0"/>
    <x v="13"/>
    <n v="6"/>
    <n v="0.73"/>
  </r>
  <r>
    <n v="92170"/>
    <d v="2018-10-12T00:00:00"/>
    <m/>
    <x v="24"/>
    <x v="1"/>
    <d v="1987-10-30T00:00:00"/>
    <n v="33"/>
    <d v="2018-10-12T00:00:00"/>
    <m/>
    <x v="0"/>
    <s v="Hispanic"/>
    <s v="Hispanic or Latino"/>
    <x v="5"/>
    <s v="Spanish"/>
    <s v="Yes"/>
    <m/>
    <s v="Spanish"/>
    <n v="2500"/>
    <n v="0"/>
    <x v="9"/>
    <n v="5"/>
    <n v="0.83"/>
  </r>
  <r>
    <n v="74808"/>
    <d v="2018-04-10T00:00:00"/>
    <m/>
    <x v="25"/>
    <x v="1"/>
    <d v="1987-12-13T00:00:00"/>
    <n v="33"/>
    <d v="2018-04-09T00:00:00"/>
    <m/>
    <x v="1"/>
    <s v="Hispanic"/>
    <s v="Hispanic or Latino"/>
    <x v="5"/>
    <s v="Spanish"/>
    <s v="Yes"/>
    <s v="Never Married"/>
    <s v="Spanish"/>
    <n v="0"/>
    <n v="0"/>
    <x v="11"/>
    <n v="2"/>
    <n v="1.05"/>
  </r>
  <r>
    <n v="96099"/>
    <d v="2018-12-21T00:00:00"/>
    <d v="2019-04-30T00:00:00"/>
    <x v="26"/>
    <x v="0"/>
    <d v="1988-03-21T00:00:00"/>
    <n v="32"/>
    <d v="2018-12-21T00:00:00"/>
    <d v="2019-04-30T00:00:00"/>
    <x v="1"/>
    <s v="Hispanic"/>
    <s v="Hispanic or Latino"/>
    <x v="5"/>
    <s v="Spanish"/>
    <s v="Yes"/>
    <s v="Married"/>
    <s v="Spanish"/>
    <n v="4500"/>
    <n v="0"/>
    <x v="8"/>
    <n v="6"/>
    <n v="0.64"/>
  </r>
  <r>
    <n v="92172"/>
    <d v="2018-10-15T00:00:00"/>
    <d v="2019-08-30T00:00:00"/>
    <x v="27"/>
    <x v="1"/>
    <d v="1990-10-15T00:00:00"/>
    <n v="30"/>
    <d v="2018-10-15T00:00:00"/>
    <d v="2019-08-30T00:00:00"/>
    <x v="1"/>
    <s v="Hispanic"/>
    <s v="Hispanic or Latino"/>
    <x v="5"/>
    <s v="Spanish"/>
    <s v="Yes"/>
    <s v="Married"/>
    <s v="Spanish"/>
    <n v="2800"/>
    <n v="0"/>
    <x v="13"/>
    <n v="6"/>
    <n v="0.8"/>
  </r>
  <r>
    <n v="96099"/>
    <d v="2018-12-21T00:00:00"/>
    <d v="2019-04-30T00:00:00"/>
    <x v="28"/>
    <x v="1"/>
    <d v="1991-11-15T00:00:00"/>
    <n v="29"/>
    <d v="2018-12-21T00:00:00"/>
    <d v="2019-04-30T00:00:00"/>
    <x v="0"/>
    <s v="Hispanic"/>
    <s v="Hispanic or Latino"/>
    <x v="5"/>
    <s v="Spanish"/>
    <s v="Yes"/>
    <s v="Married"/>
    <s v="Spanish"/>
    <n v="3500"/>
    <n v="0"/>
    <x v="14"/>
    <n v="5"/>
    <n v="0.62"/>
  </r>
  <r>
    <n v="96366"/>
    <d v="2019-01-30T00:00:00"/>
    <m/>
    <x v="29"/>
    <x v="1"/>
    <d v="1992-03-23T00:00:00"/>
    <n v="28"/>
    <d v="2019-01-07T00:00:00"/>
    <m/>
    <x v="1"/>
    <s v="Hispanic"/>
    <s v="Hispanic or Latino"/>
    <x v="5"/>
    <s v="Spanish"/>
    <s v="Yes"/>
    <s v="Married"/>
    <s v="Spanish"/>
    <n v="4000"/>
    <n v="0"/>
    <x v="12"/>
    <n v="3"/>
    <n v="0.61"/>
  </r>
  <r>
    <n v="82582"/>
    <d v="2018-07-16T00:00:00"/>
    <m/>
    <x v="30"/>
    <x v="2"/>
    <d v="2015-06-27T00:00:00"/>
    <n v="5"/>
    <d v="2018-07-02T00:00:00"/>
    <m/>
    <x v="1"/>
    <s v="Hispanic"/>
    <s v="Hispanic or Latino"/>
    <x v="5"/>
    <s v="English"/>
    <s v="-"/>
    <m/>
    <s v="English"/>
    <n v="1800"/>
    <n v="350"/>
    <x v="15"/>
    <n v="3"/>
    <n v="0.66"/>
  </r>
  <r>
    <n v="89053"/>
    <d v="2018-09-28T00:00:00"/>
    <m/>
    <x v="31"/>
    <x v="2"/>
    <d v="2017-04-24T00:00:00"/>
    <n v="3"/>
    <d v="2018-09-21T00:00:00"/>
    <m/>
    <x v="1"/>
    <s v="Hispanic"/>
    <s v="Hispanic or Latino"/>
    <x v="5"/>
    <s v="Spanish"/>
    <s v="Yes"/>
    <s v="Married"/>
    <s v="Spanish"/>
    <n v="2500"/>
    <n v="0"/>
    <x v="9"/>
    <n v="5"/>
    <n v="0.76"/>
  </r>
  <r>
    <n v="74808"/>
    <d v="2018-04-10T00:00:00"/>
    <m/>
    <x v="32"/>
    <x v="2"/>
    <d v="2017-07-05T00:00:00"/>
    <n v="3"/>
    <d v="2018-04-09T00:00:00"/>
    <m/>
    <x v="1"/>
    <s v="Hispanic"/>
    <s v="Hispanic or Latino"/>
    <x v="5"/>
    <s v="Spanish"/>
    <s v="Yes"/>
    <m/>
    <s v="Spanish"/>
    <n v="0"/>
    <n v="0"/>
    <x v="11"/>
    <n v="2"/>
    <n v="0.45"/>
  </r>
  <r>
    <n v="96366"/>
    <d v="2019-01-30T00:00:00"/>
    <m/>
    <x v="33"/>
    <x v="2"/>
    <d v="2017-07-30T00:00:00"/>
    <n v="3"/>
    <d v="2019-01-07T00:00:00"/>
    <m/>
    <x v="0"/>
    <s v="Hispanic"/>
    <s v="Hispanic or Latino"/>
    <x v="5"/>
    <s v="Spanish"/>
    <s v="Yes"/>
    <s v="Married"/>
    <s v="Spanish"/>
    <n v="4000"/>
    <n v="0"/>
    <x v="12"/>
    <n v="3"/>
    <n v="0.95"/>
  </r>
  <r>
    <n v="84767"/>
    <d v="2018-08-13T00:00:00"/>
    <m/>
    <x v="34"/>
    <x v="2"/>
    <d v="2017-09-27T00:00:00"/>
    <n v="3"/>
    <d v="2018-08-09T00:00:00"/>
    <m/>
    <x v="0"/>
    <s v="Hispanic"/>
    <s v="Hispanic or Latino"/>
    <x v="5"/>
    <s v="English"/>
    <s v="-"/>
    <m/>
    <s v="English"/>
    <n v="2000"/>
    <n v="230"/>
    <x v="10"/>
    <n v="3"/>
    <n v="0.7"/>
  </r>
  <r>
    <n v="92172"/>
    <d v="2018-10-15T00:00:00"/>
    <d v="2019-08-30T00:00:00"/>
    <x v="35"/>
    <x v="2"/>
    <d v="2018-08-08T00:00:00"/>
    <n v="2"/>
    <d v="2018-10-15T00:00:00"/>
    <d v="2019-08-30T00:00:00"/>
    <x v="0"/>
    <s v="Hispanic"/>
    <s v="Hispanic or Latino"/>
    <x v="5"/>
    <s v="English"/>
    <s v="-"/>
    <s v="Married"/>
    <s v="Spanish"/>
    <n v="2800"/>
    <n v="0"/>
    <x v="13"/>
    <n v="6"/>
    <n v="1.1499999999999999"/>
  </r>
  <r>
    <n v="96099"/>
    <d v="2018-12-21T00:00:00"/>
    <d v="2019-04-30T00:00:00"/>
    <x v="36"/>
    <x v="2"/>
    <d v="2018-08-29T00:00:00"/>
    <n v="2"/>
    <d v="2018-12-21T00:00:00"/>
    <d v="2019-04-30T00:00:00"/>
    <x v="0"/>
    <s v="Hispanic"/>
    <s v="Hispanic or Latino"/>
    <x v="5"/>
    <s v="Spanish"/>
    <s v="Yes"/>
    <m/>
    <s v="Spanish"/>
    <n v="3500"/>
    <n v="0"/>
    <x v="14"/>
    <n v="5"/>
    <n v="1.2"/>
  </r>
  <r>
    <n v="92353"/>
    <d v="2018-10-31T00:00:00"/>
    <m/>
    <x v="37"/>
    <x v="2"/>
    <d v="2018-12-17T00:00:00"/>
    <n v="2"/>
    <d v="2018-10-29T00:00:00"/>
    <m/>
    <x v="1"/>
    <s v="Hispanic"/>
    <s v="Hispanic or Latino"/>
    <x v="5"/>
    <s v="Spanish"/>
    <s v="Yes"/>
    <s v="Married"/>
    <s v="Spanish"/>
    <n v="3500"/>
    <n v="0"/>
    <x v="14"/>
    <n v="5"/>
    <n v="1.19"/>
  </r>
  <r>
    <n v="94698"/>
    <d v="2018-11-16T00:00:00"/>
    <d v="2019-07-31T00:00:00"/>
    <x v="38"/>
    <x v="1"/>
    <d v="1981-12-07T00:00:00"/>
    <n v="39"/>
    <d v="2018-11-02T00:00:00"/>
    <d v="2019-07-31T00:00:00"/>
    <x v="0"/>
    <s v="More than one race - including AI/AN"/>
    <s v="Not Hispanic or Latino"/>
    <x v="1"/>
    <s v="English"/>
    <s v="-"/>
    <s v="Married"/>
    <s v="English"/>
    <n v="3100"/>
    <n v="30"/>
    <x v="5"/>
    <n v="3"/>
    <n v="0.71"/>
  </r>
  <r>
    <n v="94698"/>
    <d v="2018-11-16T00:00:00"/>
    <d v="2019-07-31T00:00:00"/>
    <x v="39"/>
    <x v="2"/>
    <d v="2018-12-20T00:00:00"/>
    <n v="2"/>
    <d v="2018-11-02T00:00:00"/>
    <d v="2019-07-31T00:00:00"/>
    <x v="1"/>
    <s v="More than one race - including AI/AN"/>
    <s v="Not Hispanic or Latino"/>
    <x v="1"/>
    <s v="English"/>
    <s v="-"/>
    <m/>
    <s v="English"/>
    <n v="3100"/>
    <n v="30"/>
    <x v="5"/>
    <n v="3"/>
    <n v="1.18"/>
  </r>
  <r>
    <n v="75888"/>
    <d v="2018-04-30T00:00:00"/>
    <m/>
    <x v="40"/>
    <x v="0"/>
    <d v="1983-01-15T00:00:00"/>
    <n v="37"/>
    <d v="2018-04-16T00:00:00"/>
    <m/>
    <x v="1"/>
    <s v="More than one race - not including AI/AN"/>
    <s v="Not Hispanic or Latino"/>
    <x v="1"/>
    <s v="English"/>
    <s v="-"/>
    <s v="Never Married"/>
    <s v="English"/>
    <n v="500"/>
    <n v="0"/>
    <x v="16"/>
    <n v="2"/>
    <n v="1.03"/>
  </r>
  <r>
    <n v="75889"/>
    <d v="2018-04-13T00:00:00"/>
    <m/>
    <x v="41"/>
    <x v="1"/>
    <d v="1987-07-01T00:00:00"/>
    <n v="33"/>
    <d v="2018-03-30T00:00:00"/>
    <m/>
    <x v="1"/>
    <s v="More than one race - not including AI/AN"/>
    <s v="Not Hispanic or Latino"/>
    <x v="1"/>
    <s v="English"/>
    <s v="-"/>
    <m/>
    <s v="English"/>
    <n v="500"/>
    <n v="259"/>
    <x v="17"/>
    <n v="2"/>
    <n v="1.07"/>
  </r>
  <r>
    <n v="82953"/>
    <d v="2018-07-23T00:00:00"/>
    <m/>
    <x v="42"/>
    <x v="1"/>
    <d v="1988-01-06T00:00:00"/>
    <n v="32"/>
    <d v="2018-07-16T00:00:00"/>
    <m/>
    <x v="1"/>
    <s v="More than one race - not including AI/AN"/>
    <s v="Not Hispanic or Latino"/>
    <x v="1"/>
    <s v="English"/>
    <s v="-"/>
    <s v="Unknown/Did Not Report"/>
    <s v="English"/>
    <n v="1200"/>
    <n v="1000"/>
    <x v="18"/>
    <n v="4"/>
    <n v="0.9"/>
  </r>
  <r>
    <n v="75888"/>
    <d v="2018-04-30T00:00:00"/>
    <m/>
    <x v="43"/>
    <x v="1"/>
    <d v="1988-07-28T00:00:00"/>
    <n v="32"/>
    <d v="2018-04-16T00:00:00"/>
    <m/>
    <x v="1"/>
    <s v="More than one race - not including AI/AN"/>
    <s v="Not Hispanic or Latino"/>
    <x v="1"/>
    <s v="English"/>
    <s v="-"/>
    <s v="Never Married"/>
    <s v="English"/>
    <n v="500"/>
    <n v="0"/>
    <x v="16"/>
    <n v="2"/>
    <n v="1.04"/>
  </r>
  <r>
    <n v="75888"/>
    <d v="2018-04-30T00:00:00"/>
    <m/>
    <x v="44"/>
    <x v="2"/>
    <d v="2017-05-26T00:00:00"/>
    <n v="3"/>
    <d v="2018-04-16T00:00:00"/>
    <m/>
    <x v="0"/>
    <s v="More than one race - not including AI/AN"/>
    <s v="Not Hispanic or Latino"/>
    <x v="1"/>
    <s v="English"/>
    <s v="-"/>
    <s v="Widowed"/>
    <s v="English"/>
    <n v="500"/>
    <n v="259"/>
    <x v="17"/>
    <n v="2"/>
    <n v="0.54"/>
  </r>
  <r>
    <n v="82953"/>
    <d v="2018-07-23T00:00:00"/>
    <m/>
    <x v="45"/>
    <x v="2"/>
    <d v="2018-02-21T00:00:00"/>
    <n v="2"/>
    <d v="2018-07-16T00:00:00"/>
    <m/>
    <x v="1"/>
    <s v="More than one race - not including AI/AN"/>
    <s v="Not Hispanic or Latino"/>
    <x v="1"/>
    <s v="English"/>
    <s v="-"/>
    <m/>
    <s v="English"/>
    <n v="1200"/>
    <n v="1000"/>
    <x v="18"/>
    <n v="4"/>
    <n v="1.1399999999999999"/>
  </r>
  <r>
    <n v="117555"/>
    <d v="2019-10-04T00:00:00"/>
    <m/>
    <x v="46"/>
    <x v="2"/>
    <d v="2019-12-31T00:00:00"/>
    <n v="1"/>
    <d v="2019-10-04T00:00:00"/>
    <m/>
    <x v="1"/>
    <s v="More than one race - not including AI/AN"/>
    <s v="Not Hispanic or Latino"/>
    <x v="1"/>
    <s v="English"/>
    <s v="-"/>
    <m/>
    <s v="English"/>
    <n v="14500"/>
    <n v="0"/>
    <x v="3"/>
    <n v="4"/>
    <n v="1.27"/>
  </r>
  <r>
    <n v="92353"/>
    <d v="2018-10-31T00:00:00"/>
    <m/>
    <x v="47"/>
    <x v="1"/>
    <d v="1989-05-27T00:00:00"/>
    <n v="31"/>
    <d v="2018-10-29T00:00:00"/>
    <m/>
    <x v="1"/>
    <s v="Native Hawaiian or Other Pacific Islander"/>
    <s v="Not Hispanic or Latino"/>
    <x v="6"/>
    <s v="English"/>
    <s v="-"/>
    <m/>
    <s v="English"/>
    <n v="3000"/>
    <n v="0"/>
    <x v="19"/>
    <n v="3"/>
    <n v="0.75"/>
  </r>
  <r>
    <n v="92349"/>
    <d v="2018-11-29T00:00:00"/>
    <d v="2019-08-30T00:00:00"/>
    <x v="48"/>
    <x v="2"/>
    <d v="2016-07-20T00:00:00"/>
    <n v="4"/>
    <d v="2018-10-29T00:00:00"/>
    <d v="2019-08-31T00:00:00"/>
    <x v="1"/>
    <s v="Native Hawaiian or Other Pacific Islander"/>
    <s v="Not Hispanic or Latino"/>
    <x v="6"/>
    <s v="English"/>
    <s v="-"/>
    <s v="Not Married but Living Together with Partner"/>
    <s v="English"/>
    <n v="3000"/>
    <n v="0"/>
    <x v="19"/>
    <n v="3"/>
    <n v="0.81"/>
  </r>
  <r>
    <n v="75500"/>
    <d v="2018-05-11T00:00:00"/>
    <m/>
    <x v="49"/>
    <x v="1"/>
    <d v="1899-12-31T00:00:00"/>
    <n v="120"/>
    <d v="2018-04-17T00:00:00"/>
    <m/>
    <x v="1"/>
    <s v="White"/>
    <s v="Not Hispanic or Latino"/>
    <x v="7"/>
    <s v="English"/>
    <s v="-"/>
    <s v="Married"/>
    <s v="English"/>
    <n v="0"/>
    <n v="0"/>
    <x v="11"/>
    <n v="3"/>
    <n v="1.01"/>
  </r>
  <r>
    <n v="75500"/>
    <d v="2018-05-11T00:00:00"/>
    <m/>
    <x v="50"/>
    <x v="0"/>
    <d v="1899-12-31T00:00:00"/>
    <n v="120"/>
    <d v="2018-04-17T00:00:00"/>
    <m/>
    <x v="1"/>
    <s v="White"/>
    <s v="Not Hispanic or Latino"/>
    <x v="7"/>
    <s v="English"/>
    <s v="-"/>
    <s v="Never Married"/>
    <s v="English"/>
    <n v="0"/>
    <n v="0"/>
    <x v="11"/>
    <n v="3"/>
    <n v="1.02"/>
  </r>
  <r>
    <n v="108564"/>
    <d v="2019-07-01T00:00:00"/>
    <m/>
    <x v="51"/>
    <x v="0"/>
    <d v="1899-12-31T00:00:00"/>
    <n v="120"/>
    <d v="2019-06-24T00:00:00"/>
    <m/>
    <x v="1"/>
    <s v="White"/>
    <s v="Not Hispanic or Latino"/>
    <x v="7"/>
    <s v="English"/>
    <s v="-"/>
    <s v="Married"/>
    <s v="English"/>
    <n v="8000"/>
    <n v="0"/>
    <x v="20"/>
    <n v="3"/>
    <n v="0.5"/>
  </r>
  <r>
    <n v="115233"/>
    <d v="2019-09-16T00:00:00"/>
    <m/>
    <x v="52"/>
    <x v="3"/>
    <d v="1899-12-31T00:00:00"/>
    <n v="120"/>
    <d v="2019-09-16T00:00:00"/>
    <m/>
    <x v="1"/>
    <s v="White"/>
    <s v="Not Hispanic or Latino"/>
    <x v="7"/>
    <s v="English"/>
    <s v="-"/>
    <s v="Married"/>
    <s v="English"/>
    <n v="14000"/>
    <n v="0"/>
    <x v="21"/>
    <n v="5"/>
    <n v="0.46"/>
  </r>
  <r>
    <n v="75877"/>
    <d v="2018-04-12T00:00:00"/>
    <m/>
    <x v="53"/>
    <x v="0"/>
    <d v="1966-09-14T00:00:00"/>
    <n v="54"/>
    <d v="2018-03-29T00:00:00"/>
    <m/>
    <x v="1"/>
    <s v="White"/>
    <s v="Not Hispanic or Latino"/>
    <x v="7"/>
    <s v="English"/>
    <s v="-"/>
    <m/>
    <s v="English"/>
    <n v="0"/>
    <n v="355"/>
    <x v="22"/>
    <n v="4"/>
    <n v="1.08"/>
  </r>
  <r>
    <n v="108564"/>
    <d v="2019-07-01T00:00:00"/>
    <m/>
    <x v="54"/>
    <x v="1"/>
    <d v="1975-11-07T00:00:00"/>
    <n v="45"/>
    <d v="2019-06-24T00:00:00"/>
    <m/>
    <x v="1"/>
    <s v="White"/>
    <s v="Not Hispanic or Latino"/>
    <x v="7"/>
    <s v="English"/>
    <s v="-"/>
    <m/>
    <s v="English"/>
    <n v="6000"/>
    <n v="0"/>
    <x v="0"/>
    <n v="4"/>
    <n v="0.49"/>
  </r>
  <r>
    <n v="82582"/>
    <d v="2018-07-16T00:00:00"/>
    <m/>
    <x v="55"/>
    <x v="0"/>
    <d v="1976-03-31T00:00:00"/>
    <n v="44"/>
    <d v="2018-07-02T00:00:00"/>
    <m/>
    <x v="0"/>
    <s v="White"/>
    <s v="Not Hispanic or Latino"/>
    <x v="7"/>
    <s v="English"/>
    <s v="-"/>
    <m/>
    <s v="English"/>
    <n v="2100"/>
    <n v="0"/>
    <x v="23"/>
    <n v="3"/>
    <n v="0.94"/>
  </r>
  <r>
    <n v="89053"/>
    <d v="2018-09-28T00:00:00"/>
    <m/>
    <x v="56"/>
    <x v="1"/>
    <d v="1976-12-12T00:00:00"/>
    <n v="44"/>
    <d v="2018-09-21T00:00:00"/>
    <m/>
    <x v="1"/>
    <s v="White"/>
    <s v="Not Hispanic or Latino"/>
    <x v="7"/>
    <s v="English"/>
    <s v="-"/>
    <m/>
    <s v="English"/>
    <n v="600"/>
    <n v="1775"/>
    <x v="24"/>
    <n v="4"/>
    <n v="0.85"/>
  </r>
  <r>
    <n v="75874"/>
    <d v="2018-04-27T00:00:00"/>
    <m/>
    <x v="57"/>
    <x v="1"/>
    <d v="1979-06-12T00:00:00"/>
    <n v="41"/>
    <d v="2018-04-20T00:00:00"/>
    <m/>
    <x v="1"/>
    <s v="White"/>
    <s v="Not Hispanic or Latino"/>
    <x v="7"/>
    <s v="English"/>
    <s v="-"/>
    <s v="Never Married"/>
    <s v="English"/>
    <n v="0"/>
    <n v="355"/>
    <x v="22"/>
    <n v="4"/>
    <n v="1"/>
  </r>
  <r>
    <n v="82582"/>
    <d v="2018-07-16T00:00:00"/>
    <m/>
    <x v="58"/>
    <x v="1"/>
    <d v="1980-07-18T00:00:00"/>
    <n v="40"/>
    <d v="2018-07-02T00:00:00"/>
    <m/>
    <x v="0"/>
    <s v="White"/>
    <s v="Not Hispanic or Latino"/>
    <x v="7"/>
    <s v="English"/>
    <s v="-"/>
    <s v="Married"/>
    <s v="English"/>
    <n v="2100"/>
    <n v="0"/>
    <x v="23"/>
    <n v="3"/>
    <n v="0.93"/>
  </r>
  <r>
    <n v="88739"/>
    <d v="2018-10-17T00:00:00"/>
    <d v="2019-03-29T00:00:00"/>
    <x v="59"/>
    <x v="1"/>
    <d v="1980-08-29T00:00:00"/>
    <n v="40"/>
    <d v="2018-09-19T00:00:00"/>
    <d v="2019-03-29T00:00:00"/>
    <x v="1"/>
    <s v="White"/>
    <s v="Not Hispanic or Latino"/>
    <x v="7"/>
    <s v="English"/>
    <s v="-"/>
    <s v="Unknown/Did Not Report"/>
    <s v="English"/>
    <n v="600"/>
    <n v="1775"/>
    <x v="24"/>
    <n v="4"/>
    <n v="0.86"/>
  </r>
  <r>
    <n v="81783"/>
    <d v="2018-07-16T00:00:00"/>
    <m/>
    <x v="60"/>
    <x v="1"/>
    <d v="1981-01-16T00:00:00"/>
    <n v="39"/>
    <d v="2018-07-05T00:00:00"/>
    <m/>
    <x v="1"/>
    <s v="White"/>
    <s v="Not Hispanic or Latino"/>
    <x v="7"/>
    <s v="English"/>
    <s v="-"/>
    <m/>
    <s v="English"/>
    <n v="2000"/>
    <n v="0"/>
    <x v="7"/>
    <n v="2"/>
    <n v="0.91"/>
  </r>
  <r>
    <n v="93028"/>
    <d v="2018-10-18T00:00:00"/>
    <m/>
    <x v="61"/>
    <x v="0"/>
    <d v="1982-04-06T00:00:00"/>
    <n v="38"/>
    <d v="2018-10-18T00:00:00"/>
    <m/>
    <x v="1"/>
    <s v="White"/>
    <s v="Not Hispanic or Latino"/>
    <x v="7"/>
    <s v="English"/>
    <s v="-"/>
    <s v="Married"/>
    <s v="English"/>
    <n v="3000"/>
    <n v="0"/>
    <x v="19"/>
    <n v="3"/>
    <n v="0.79"/>
  </r>
  <r>
    <n v="92172"/>
    <d v="2018-10-15T00:00:00"/>
    <d v="2019-08-30T00:00:00"/>
    <x v="62"/>
    <x v="0"/>
    <d v="1986-04-30T00:00:00"/>
    <n v="34"/>
    <d v="2018-10-15T00:00:00"/>
    <d v="2019-08-30T00:00:00"/>
    <x v="0"/>
    <s v="White"/>
    <s v="Not Hispanic or Latino"/>
    <x v="7"/>
    <s v="English"/>
    <s v="-"/>
    <m/>
    <s v="English"/>
    <n v="3000"/>
    <n v="0"/>
    <x v="19"/>
    <n v="8"/>
    <n v="0.82"/>
  </r>
  <r>
    <n v="92353"/>
    <d v="2018-10-31T00:00:00"/>
    <m/>
    <x v="63"/>
    <x v="0"/>
    <d v="1987-09-22T00:00:00"/>
    <n v="33"/>
    <d v="2018-10-29T00:00:00"/>
    <m/>
    <x v="1"/>
    <s v="White"/>
    <s v="Not Hispanic or Latino"/>
    <x v="7"/>
    <s v="English"/>
    <s v="-"/>
    <m/>
    <s v="English"/>
    <n v="3000"/>
    <n v="0"/>
    <x v="19"/>
    <n v="8"/>
    <n v="0.77"/>
  </r>
  <r>
    <n v="93028"/>
    <d v="2018-10-18T00:00:00"/>
    <m/>
    <x v="64"/>
    <x v="1"/>
    <d v="1987-10-14T00:00:00"/>
    <n v="33"/>
    <d v="2018-10-18T00:00:00"/>
    <m/>
    <x v="0"/>
    <s v="White"/>
    <s v="Not Hispanic or Latino"/>
    <x v="7"/>
    <s v="English"/>
    <s v="-"/>
    <m/>
    <s v="English"/>
    <n v="3000"/>
    <n v="0"/>
    <x v="19"/>
    <n v="8"/>
    <n v="0.78"/>
  </r>
  <r>
    <n v="94694"/>
    <d v="2018-12-03T00:00:00"/>
    <m/>
    <x v="65"/>
    <x v="1"/>
    <d v="1990-08-29T00:00:00"/>
    <n v="30"/>
    <d v="2018-11-26T00:00:00"/>
    <m/>
    <x v="1"/>
    <s v="White"/>
    <s v="Not Hispanic or Latino"/>
    <x v="7"/>
    <s v="English"/>
    <s v="-"/>
    <m/>
    <s v="English"/>
    <n v="3000"/>
    <n v="0"/>
    <x v="19"/>
    <n v="3"/>
    <n v="0.69"/>
  </r>
  <r>
    <n v="117555"/>
    <d v="2019-10-04T00:00:00"/>
    <m/>
    <x v="66"/>
    <x v="1"/>
    <d v="1992-02-03T00:00:00"/>
    <n v="28"/>
    <d v="2019-10-04T00:00:00"/>
    <m/>
    <x v="1"/>
    <s v="White"/>
    <s v="Not Hispanic or Latino"/>
    <x v="7"/>
    <s v="English"/>
    <s v="-"/>
    <m/>
    <s v="English"/>
    <n v="14000"/>
    <n v="0"/>
    <x v="21"/>
    <n v="5"/>
    <n v="1.1000000000000001"/>
  </r>
  <r>
    <n v="79455"/>
    <d v="2018-06-19T00:00:00"/>
    <m/>
    <x v="67"/>
    <x v="1"/>
    <d v="1996-06-26T00:00:00"/>
    <n v="24"/>
    <d v="2018-06-11T00:00:00"/>
    <m/>
    <x v="1"/>
    <s v="White"/>
    <s v="Not Hispanic or Latino"/>
    <x v="7"/>
    <s v="English"/>
    <s v="-"/>
    <s v="Never Married"/>
    <s v="English"/>
    <n v="2000"/>
    <n v="0"/>
    <x v="7"/>
    <n v="2"/>
    <n v="0.96"/>
  </r>
  <r>
    <n v="75877"/>
    <d v="2018-04-12T00:00:00"/>
    <m/>
    <x v="68"/>
    <x v="2"/>
    <d v="2016-01-09T00:00:00"/>
    <n v="4"/>
    <d v="2018-03-29T00:00:00"/>
    <m/>
    <x v="1"/>
    <s v="White"/>
    <s v="Not Hispanic or Latino"/>
    <x v="7"/>
    <s v="English"/>
    <s v="-"/>
    <m/>
    <s v="English"/>
    <n v="0"/>
    <n v="355"/>
    <x v="22"/>
    <n v="4"/>
    <n v="0.51"/>
  </r>
  <r>
    <n v="96998"/>
    <d v="2019-01-31T00:00:00"/>
    <m/>
    <x v="69"/>
    <x v="2"/>
    <d v="2017-05-09T00:00:00"/>
    <n v="3"/>
    <d v="2019-01-09T00:00:00"/>
    <m/>
    <x v="1"/>
    <s v="White"/>
    <s v="Not Hispanic or Latino"/>
    <x v="7"/>
    <s v="English"/>
    <s v="-"/>
    <s v="Married"/>
    <s v="English"/>
    <n v="4000"/>
    <m/>
    <x v="12"/>
    <m/>
    <n v="0.97"/>
  </r>
  <r>
    <n v="81783"/>
    <d v="2018-07-16T00:00:00"/>
    <m/>
    <x v="70"/>
    <x v="2"/>
    <d v="2017-06-03T00:00:00"/>
    <n v="3"/>
    <d v="2018-07-05T00:00:00"/>
    <m/>
    <x v="1"/>
    <s v="White"/>
    <s v="Not Hispanic or Latino"/>
    <x v="7"/>
    <s v="English"/>
    <s v="-"/>
    <s v="Married"/>
    <s v="English"/>
    <n v="2100"/>
    <n v="0"/>
    <x v="23"/>
    <n v="3"/>
    <n v="0.63"/>
  </r>
  <r>
    <n v="75500"/>
    <d v="2018-05-11T00:00:00"/>
    <m/>
    <x v="71"/>
    <x v="2"/>
    <d v="2017-08-19T00:00:00"/>
    <n v="3"/>
    <d v="2018-04-17T00:00:00"/>
    <m/>
    <x v="0"/>
    <s v="White"/>
    <s v="Not Hispanic or Latino"/>
    <x v="7"/>
    <s v="English"/>
    <s v="-"/>
    <s v="Married"/>
    <s v="English"/>
    <n v="0"/>
    <n v="0"/>
    <x v="11"/>
    <n v="3"/>
    <n v="0.47"/>
  </r>
  <r>
    <n v="88739"/>
    <d v="2018-10-17T00:00:00"/>
    <d v="2019-03-29T00:00:00"/>
    <x v="72"/>
    <x v="2"/>
    <d v="2017-08-19T00:00:00"/>
    <n v="3"/>
    <d v="2018-09-19T00:00:00"/>
    <d v="2019-03-29T00:00:00"/>
    <x v="1"/>
    <s v="White"/>
    <s v="Not Hispanic or Latino"/>
    <x v="7"/>
    <s v="English"/>
    <s v="-"/>
    <m/>
    <s v="English"/>
    <n v="600"/>
    <n v="1775"/>
    <x v="24"/>
    <n v="4"/>
    <n v="0.74"/>
  </r>
  <r>
    <n v="82582"/>
    <d v="2018-07-16T00:00:00"/>
    <m/>
    <x v="73"/>
    <x v="2"/>
    <d v="2017-09-30T00:00:00"/>
    <n v="3"/>
    <d v="2018-07-02T00:00:00"/>
    <m/>
    <x v="1"/>
    <s v="White"/>
    <s v="Not Hispanic or Latino"/>
    <x v="7"/>
    <s v="English"/>
    <s v="-"/>
    <s v="Not Married but Living Together with Partner"/>
    <s v="English"/>
    <n v="1800"/>
    <n v="350"/>
    <x v="15"/>
    <n v="3"/>
    <n v="0.67"/>
  </r>
  <r>
    <n v="92170"/>
    <d v="2018-10-12T00:00:00"/>
    <m/>
    <x v="74"/>
    <x v="2"/>
    <d v="2017-12-18T00:00:00"/>
    <n v="3"/>
    <d v="2018-10-12T00:00:00"/>
    <m/>
    <x v="0"/>
    <s v="White"/>
    <s v="Not Hispanic or Latino"/>
    <x v="7"/>
    <s v="English"/>
    <s v="-"/>
    <s v="Married"/>
    <s v="English"/>
    <n v="3000"/>
    <n v="0"/>
    <x v="19"/>
    <n v="3"/>
    <n v="0.87"/>
  </r>
  <r>
    <n v="75874"/>
    <d v="2018-04-27T00:00:00"/>
    <m/>
    <x v="75"/>
    <x v="2"/>
    <d v="2018-03-09T00:00:00"/>
    <n v="2"/>
    <d v="2018-04-20T00:00:00"/>
    <m/>
    <x v="0"/>
    <s v="White"/>
    <s v="Not Hispanic or Latino"/>
    <x v="7"/>
    <s v="English"/>
    <s v="-"/>
    <m/>
    <s v="English"/>
    <n v="0"/>
    <n v="355"/>
    <x v="22"/>
    <n v="4"/>
    <n v="1.1200000000000001"/>
  </r>
  <r>
    <n v="108564"/>
    <d v="2019-07-01T00:00:00"/>
    <m/>
    <x v="76"/>
    <x v="2"/>
    <d v="2018-06-21T00:00:00"/>
    <n v="2"/>
    <d v="2019-06-24T00:00:00"/>
    <m/>
    <x v="1"/>
    <s v="White"/>
    <s v="Not Hispanic or Latino"/>
    <x v="7"/>
    <s v="English"/>
    <s v="-"/>
    <m/>
    <s v="English"/>
    <n v="8000"/>
    <n v="0"/>
    <x v="20"/>
    <n v="3"/>
    <n v="1.24"/>
  </r>
  <r>
    <n v="93028"/>
    <d v="2018-10-18T00:00:00"/>
    <m/>
    <x v="77"/>
    <x v="2"/>
    <d v="2018-09-19T00:00:00"/>
    <n v="2"/>
    <d v="2018-10-18T00:00:00"/>
    <m/>
    <x v="0"/>
    <s v="White"/>
    <s v="Not Hispanic or Latino"/>
    <x v="7"/>
    <s v="English"/>
    <s v="-"/>
    <m/>
    <s v="English"/>
    <n v="3000"/>
    <n v="0"/>
    <x v="19"/>
    <n v="8"/>
    <n v="1.1599999999999999"/>
  </r>
  <r>
    <n v="96998"/>
    <d v="2019-01-31T00:00:00"/>
    <m/>
    <x v="78"/>
    <x v="2"/>
    <d v="2018-12-01T00:00:00"/>
    <n v="2"/>
    <d v="2019-01-09T00:00:00"/>
    <m/>
    <x v="0"/>
    <s v="White"/>
    <s v="Not Hispanic or Latino"/>
    <x v="7"/>
    <s v="English"/>
    <s v="-"/>
    <s v="Married"/>
    <s v="English"/>
    <n v="4000"/>
    <m/>
    <x v="12"/>
    <m/>
    <n v="1.21"/>
  </r>
  <r>
    <n v="106592"/>
    <d v="2019-06-06T00:00:00"/>
    <m/>
    <x v="79"/>
    <x v="2"/>
    <d v="2019-04-13T00:00:00"/>
    <n v="1"/>
    <d v="2019-05-23T00:00:00"/>
    <m/>
    <x v="1"/>
    <s v="White"/>
    <s v="Not Hispanic or Latino"/>
    <x v="7"/>
    <s v="English"/>
    <s v="-"/>
    <s v="Not Married but Living Together with Partner"/>
    <s v="English"/>
    <n v="6000"/>
    <n v="0"/>
    <x v="0"/>
    <n v="4"/>
    <n v="1.23"/>
  </r>
  <r>
    <n v="117555"/>
    <d v="2019-10-04T00:00:00"/>
    <m/>
    <x v="80"/>
    <x v="2"/>
    <d v="2019-12-31T00:00:00"/>
    <n v="1"/>
    <d v="2019-10-04T00:00:00"/>
    <m/>
    <x v="1"/>
    <s v="White"/>
    <s v="Not Hispanic or Latino"/>
    <x v="7"/>
    <s v="English"/>
    <s v="-"/>
    <m/>
    <s v="English"/>
    <m/>
    <m/>
    <x v="25"/>
    <m/>
    <n v="1.28"/>
  </r>
  <r>
    <n v="77192"/>
    <d v="2018-05-23T00:00:00"/>
    <m/>
    <x v="81"/>
    <x v="1"/>
    <d v="1987-04-04T00:00:00"/>
    <n v="33"/>
    <d v="2018-05-08T00:00:00"/>
    <m/>
    <x v="1"/>
    <s v="White"/>
    <s v="Unrecorded"/>
    <x v="7"/>
    <s v="English"/>
    <s v="-"/>
    <m/>
    <s v="English"/>
    <n v="1350"/>
    <n v="0"/>
    <x v="26"/>
    <n v="2"/>
    <n v="0.99"/>
  </r>
  <r>
    <n v="75889"/>
    <d v="2018-04-13T00:00:00"/>
    <m/>
    <x v="82"/>
    <x v="2"/>
    <d v="2017-11-20T00:00:00"/>
    <n v="3"/>
    <d v="2018-03-30T00:00:00"/>
    <m/>
    <x v="1"/>
    <s v="White"/>
    <s v="Unrecorded"/>
    <x v="7"/>
    <s v="English"/>
    <s v="-"/>
    <s v="Never Married"/>
    <s v="English"/>
    <n v="1350"/>
    <n v="0"/>
    <x v="26"/>
    <n v="2"/>
    <n v="0.56000000000000005"/>
  </r>
  <r>
    <n v="94694"/>
    <d v="2018-12-03T00:00:00"/>
    <m/>
    <x v="83"/>
    <x v="2"/>
    <d v="2018-12-11T00:00:00"/>
    <n v="2"/>
    <d v="2018-11-26T00:00:00"/>
    <m/>
    <x v="0"/>
    <s v="White"/>
    <s v="Unrecorded"/>
    <x v="7"/>
    <s v="English"/>
    <s v="-"/>
    <s v="Not Married but Living Together with Partner"/>
    <s v="English"/>
    <n v="3000"/>
    <n v="0"/>
    <x v="19"/>
    <n v="3"/>
    <n v="1.17"/>
  </r>
  <r>
    <m/>
    <m/>
    <m/>
    <x v="84"/>
    <x v="4"/>
    <m/>
    <m/>
    <m/>
    <m/>
    <x v="2"/>
    <m/>
    <m/>
    <x v="8"/>
    <m/>
    <m/>
    <m/>
    <m/>
    <m/>
    <m/>
    <x v="25"/>
    <m/>
    <m/>
  </r>
  <r>
    <m/>
    <m/>
    <m/>
    <x v="84"/>
    <x v="4"/>
    <m/>
    <m/>
    <m/>
    <m/>
    <x v="2"/>
    <m/>
    <m/>
    <x v="8"/>
    <m/>
    <m/>
    <m/>
    <m/>
    <m/>
    <m/>
    <x v="25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2A29204-5434-40B5-AA73-97E3E24AB53F}" name="PivotTable9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6:O15" firstHeaderRow="1" firstDataRow="2" firstDataCol="1"/>
  <pivotFields count="22">
    <pivotField showAll="0"/>
    <pivotField showAll="0"/>
    <pivotField showAll="0"/>
    <pivotField dataField="1" showAll="0"/>
    <pivotField axis="axisCol" showAll="0">
      <items count="6">
        <item h="1" x="2"/>
        <item x="1"/>
        <item x="0"/>
        <item h="1" x="4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10">
        <item x="0"/>
        <item x="4"/>
        <item x="2"/>
        <item x="5"/>
        <item x="1"/>
        <item x="6"/>
        <item x="3"/>
        <item x="7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</pivotFields>
  <rowFields count="1">
    <field x="12"/>
  </rowFields>
  <rowItems count="8">
    <i>
      <x/>
    </i>
    <i>
      <x v="1"/>
    </i>
    <i>
      <x v="2"/>
    </i>
    <i>
      <x v="3"/>
    </i>
    <i>
      <x v="4"/>
    </i>
    <i>
      <x v="5"/>
    </i>
    <i>
      <x v="7"/>
    </i>
    <i t="grand">
      <x/>
    </i>
  </rowItems>
  <colFields count="1">
    <field x="4"/>
  </colFields>
  <colItems count="4">
    <i>
      <x v="1"/>
    </i>
    <i>
      <x v="2"/>
    </i>
    <i>
      <x v="4"/>
    </i>
    <i t="grand">
      <x/>
    </i>
  </colItems>
  <dataFields count="1">
    <dataField name="Count of Ind. ID" fld="3" subtotal="count" showDataAs="percentOfCol" baseField="0" baseItem="10" numFmtId="9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095E1B-ED56-4D37-83DA-3064D8FAE002}" name="PivotTable10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3">
  <location ref="K20:L28" firstHeaderRow="1" firstDataRow="1" firstDataCol="1" rowPageCount="1" colPageCount="1"/>
  <pivotFields count="22">
    <pivotField showAll="0"/>
    <pivotField showAll="0"/>
    <pivotField showAll="0"/>
    <pivotField dataField="1" showAll="0"/>
    <pivotField axis="axisPage" multipleItemSelectionAllowed="1" showAll="0">
      <items count="6">
        <item h="1" x="2"/>
        <item x="0"/>
        <item x="3"/>
        <item x="1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10">
        <item x="7"/>
        <item x="6"/>
        <item x="1"/>
        <item x="5"/>
        <item x="2"/>
        <item x="4"/>
        <item x="0"/>
        <item x="3"/>
        <item h="1" x="8"/>
        <item t="default"/>
      </items>
    </pivotField>
    <pivotField showAll="0"/>
    <pivotField showAll="0"/>
    <pivotField showAll="0"/>
    <pivotField showAll="0"/>
    <pivotField showAll="0"/>
    <pivotField showAll="0"/>
    <pivotField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</pivotFields>
  <rowFields count="1">
    <field x="1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pageFields count="1">
    <pageField fld="4" hier="-1"/>
  </pageFields>
  <dataFields count="1">
    <dataField name="Count of Ind. ID" fld="3" subtotal="count" baseField="0" baseItem="10"/>
  </dataFields>
  <formats count="2">
    <format dxfId="2">
      <pivotArea outline="0" collapsedLevelsAreSubtotals="1" fieldPosition="0"/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chartFormats count="8">
    <chartFormat chart="0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1">
      <pivotArea type="data" outline="0" fieldPosition="0">
        <references count="2">
          <reference field="4294967294" count="1" selected="0">
            <x v="0"/>
          </reference>
          <reference field="12" count="1" selected="0">
            <x v="5"/>
          </reference>
        </references>
      </pivotArea>
    </chartFormat>
    <chartFormat chart="0" format="11">
      <pivotArea type="data" outline="0" fieldPosition="0">
        <references count="2">
          <reference field="4294967294" count="1" selected="0">
            <x v="0"/>
          </reference>
          <reference field="12" count="1" selected="0">
            <x v="0"/>
          </reference>
        </references>
      </pivotArea>
    </chartFormat>
    <chartFormat chart="0" format="12">
      <pivotArea type="data" outline="0" fieldPosition="0">
        <references count="2">
          <reference field="4294967294" count="1" selected="0">
            <x v="0"/>
          </reference>
          <reference field="12" count="1" selected="0">
            <x v="3"/>
          </reference>
        </references>
      </pivotArea>
    </chartFormat>
    <chartFormat chart="0" format="13">
      <pivotArea type="data" outline="0" fieldPosition="0">
        <references count="2">
          <reference field="4294967294" count="1" selected="0">
            <x v="0"/>
          </reference>
          <reference field="12" count="1" selected="0">
            <x v="4"/>
          </reference>
        </references>
      </pivotArea>
    </chartFormat>
    <chartFormat chart="0" format="14">
      <pivotArea type="data" outline="0" fieldPosition="0">
        <references count="2">
          <reference field="4294967294" count="1" selected="0">
            <x v="0"/>
          </reference>
          <reference field="12" count="1" selected="0">
            <x v="1"/>
          </reference>
        </references>
      </pivotArea>
    </chartFormat>
    <chartFormat chart="0" format="15">
      <pivotArea type="data" outline="0" fieldPosition="0">
        <references count="2">
          <reference field="4294967294" count="1" selected="0">
            <x v="0"/>
          </reference>
          <reference field="12" count="1" selected="0">
            <x v="6"/>
          </reference>
        </references>
      </pivotArea>
    </chartFormat>
    <chartFormat chart="0" format="16">
      <pivotArea type="data" outline="0" fieldPosition="0">
        <references count="2">
          <reference field="4294967294" count="1" selected="0">
            <x v="0"/>
          </reference>
          <reference field="12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7F681CE-2872-4905-A426-78927D837CF8}" name="PivotTable15" cacheId="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R6:S11" firstHeaderRow="1" firstDataRow="1" firstDataCol="1" rowPageCount="1" colPageCount="1"/>
  <pivotFields count="22">
    <pivotField showAll="0"/>
    <pivotField showAll="0"/>
    <pivotField showAll="0"/>
    <pivotField dataField="1" showAll="0"/>
    <pivotField axis="axisPage" multipleItemSelectionAllowed="1" showAll="0">
      <items count="6">
        <item h="1" x="2"/>
        <item x="0"/>
        <item x="3"/>
        <item x="1"/>
        <item h="1" x="4"/>
        <item t="default"/>
      </items>
    </pivotField>
    <pivotField showAll="0"/>
    <pivotField showAll="0"/>
    <pivotField showAll="0"/>
    <pivotField showAll="0"/>
    <pivotField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avgSubtotal="1">
      <items count="8">
        <item h="1" x="0"/>
        <item x="1"/>
        <item x="2"/>
        <item x="3"/>
        <item x="4"/>
        <item x="5"/>
        <item x="6"/>
        <item t="avg"/>
      </items>
    </pivotField>
    <pivotField showAll="0"/>
    <pivotField showAll="0"/>
  </pivotFields>
  <rowFields count="1">
    <field x="19"/>
  </rowFields>
  <rowItems count="5">
    <i>
      <x v="1"/>
    </i>
    <i>
      <x v="2"/>
    </i>
    <i>
      <x v="3"/>
    </i>
    <i>
      <x v="4"/>
    </i>
    <i>
      <x v="5"/>
    </i>
  </rowItems>
  <colItems count="1">
    <i/>
  </colItems>
  <pageFields count="1">
    <pageField fld="4" hier="-1"/>
  </pageFields>
  <dataFields count="1">
    <dataField name="Count of Ind. ID" fld="3" subtotal="count" baseField="0" baseItem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52C342-3FC1-4DE1-80FD-9086540323C5}" name="PivotTable13" cacheId="1" applyNumberFormats="0" applyBorderFormats="0" applyFontFormats="0" applyPatternFormats="0" applyAlignmentFormats="0" applyWidthHeightFormats="1" dataCaption="Values" updatedVersion="6" minRefreshableVersion="3" useAutoFormatting="1" subtotalHiddenItems="1" itemPrintTitles="1" createdVersion="6" indent="0" outline="1" outlineData="1" multipleFieldFilters="0">
  <location ref="E6:E7" firstHeaderRow="1" firstDataRow="1" firstDataCol="0" rowPageCount="1" colPageCount="1"/>
  <pivotFields count="2">
    <pivotField axis="axisPage" allDrilled="1" subtotalTop="0" showAll="0" dataSourceSort="1" defaultSubtotal="0" defaultAttributeDrillState="1"/>
    <pivotField dataField="1" subtotalTop="0" showAll="0" defaultSubtotal="0"/>
  </pivotFields>
  <rowItems count="1">
    <i/>
  </rowItems>
  <colItems count="1">
    <i/>
  </colItems>
  <pageFields count="1">
    <pageField fld="0" hier="0" name="[Range].[Case ID].&amp;[74808]" cap="74808"/>
  </pageFields>
  <dataFields count="1">
    <dataField name="Distinct Count of Case ID" fld="1" subtotal="count" baseField="0" baseItem="10">
      <extLst>
        <ext xmlns:x15="http://schemas.microsoft.com/office/spreadsheetml/2010/11/main" uri="{FABC7310-3BB5-11E1-824E-6D434824019B}">
          <x15:dataField isCountDistinct="1"/>
        </ext>
      </extLst>
    </dataField>
  </dataFields>
  <pivotHierarchies count="27">
    <pivotHierarchy multipleItemSelectionAllowed="1" dragToData="1">
      <members count="33" level="1">
        <member name="[Range].[Case ID].&amp;[74808]"/>
        <member name="[Range].[Case ID].&amp;[75500]"/>
        <member name="[Range].[Case ID].&amp;[75874]"/>
        <member name="[Range].[Case ID].&amp;[75877]"/>
        <member name="[Range].[Case ID].&amp;[75888]"/>
        <member name="[Range].[Case ID].&amp;[75889]"/>
        <member name="[Range].[Case ID].&amp;[77192]"/>
        <member name="[Range].[Case ID].&amp;[77413]"/>
        <member name="[Range].[Case ID].&amp;[79455]"/>
        <member name="[Range].[Case ID].&amp;[81783]"/>
        <member name="[Range].[Case ID].&amp;[82582]"/>
        <member name="[Range].[Case ID].&amp;[82953]"/>
        <member name="[Range].[Case ID].&amp;[84767]"/>
        <member name="[Range].[Case ID].&amp;[88633]"/>
        <member name="[Range].[Case ID].&amp;[88739]"/>
        <member name="[Range].[Case ID].&amp;[89053]"/>
        <member name="[Range].[Case ID].&amp;[92170]"/>
        <member name="[Range].[Case ID].&amp;[92172]"/>
        <member name="[Range].[Case ID].&amp;[92349]"/>
        <member name="[Range].[Case ID].&amp;[92353]"/>
        <member name="[Range].[Case ID].&amp;[93028]"/>
        <member name="[Range].[Case ID].&amp;[94694]"/>
        <member name="[Range].[Case ID].&amp;[94698]"/>
        <member name="[Range].[Case ID].&amp;[95209]"/>
        <member name="[Range].[Case ID].&amp;[96099]"/>
        <member name="[Range].[Case ID].&amp;[96366]"/>
        <member name="[Range].[Case ID].&amp;[96998]"/>
        <member name="[Range].[Case ID].&amp;[103221]"/>
        <member name="[Range].[Case ID].&amp;[106592]"/>
        <member name="[Range].[Case ID].&amp;[108564]"/>
        <member name="[Range].[Case ID].&amp;[111208]"/>
        <member name="[Range].[Case ID].&amp;[115233]"/>
        <member name="[Range].[Case ID].&amp;[117555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 caption="Distinct Count of Case ID"/>
    <pivotHierarchy dragToData="1" caption="Count of Case ID"/>
  </pivotHierarchie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Working!$A:$V">
        <x15:activeTabTopLevelEntity name="[Rang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B356017-55D6-4171-91E5-449282087A6F}" name="PivotTable7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6:C11" firstHeaderRow="1" firstDataRow="1" firstDataCol="1"/>
  <pivotFields count="22">
    <pivotField showAll="0"/>
    <pivotField showAll="0"/>
    <pivotField showAll="0"/>
    <pivotField dataField="1" multipleItemSelectionAllowed="1" showAll="0">
      <items count="86">
        <item x="25"/>
        <item x="21"/>
        <item x="32"/>
        <item x="49"/>
        <item x="71"/>
        <item x="50"/>
        <item x="57"/>
        <item x="75"/>
        <item x="53"/>
        <item x="68"/>
        <item x="40"/>
        <item x="43"/>
        <item x="44"/>
        <item x="41"/>
        <item x="82"/>
        <item x="81"/>
        <item x="3"/>
        <item x="4"/>
        <item x="13"/>
        <item x="12"/>
        <item x="67"/>
        <item x="60"/>
        <item x="70"/>
        <item x="58"/>
        <item x="55"/>
        <item x="30"/>
        <item x="73"/>
        <item x="42"/>
        <item x="45"/>
        <item x="20"/>
        <item x="34"/>
        <item x="10"/>
        <item x="14"/>
        <item x="59"/>
        <item x="72"/>
        <item x="56"/>
        <item x="31"/>
        <item x="24"/>
        <item x="18"/>
        <item x="27"/>
        <item x="35"/>
        <item x="23"/>
        <item x="48"/>
        <item x="47"/>
        <item x="63"/>
        <item x="62"/>
        <item x="64"/>
        <item x="77"/>
        <item x="61"/>
        <item x="74"/>
        <item x="65"/>
        <item x="83"/>
        <item x="38"/>
        <item x="39"/>
        <item x="9"/>
        <item x="8"/>
        <item x="15"/>
        <item x="37"/>
        <item x="28"/>
        <item x="36"/>
        <item x="29"/>
        <item x="33"/>
        <item x="22"/>
        <item x="69"/>
        <item x="78"/>
        <item x="26"/>
        <item x="19"/>
        <item x="17"/>
        <item x="2"/>
        <item x="1"/>
        <item x="0"/>
        <item x="79"/>
        <item x="54"/>
        <item x="51"/>
        <item x="76"/>
        <item x="5"/>
        <item x="7"/>
        <item x="11"/>
        <item x="16"/>
        <item x="52"/>
        <item x="66"/>
        <item x="6"/>
        <item x="46"/>
        <item x="80"/>
        <item h="1" x="84"/>
        <item t="default"/>
      </items>
    </pivotField>
    <pivotField axis="axisRow" showAll="0">
      <items count="6">
        <item x="2"/>
        <item x="0"/>
        <item x="3"/>
        <item x="1"/>
        <item h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Ind. ID" fld="3" subtotal="count" baseField="0" baseItem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A4CC15C-5AA2-4C5E-B687-B793C76ABD4B}" name="PivotTable8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H6:I9" firstHeaderRow="1" firstDataRow="1" firstDataCol="1" rowPageCount="1" colPageCount="1"/>
  <pivotFields count="22">
    <pivotField showAll="0"/>
    <pivotField showAll="0"/>
    <pivotField showAll="0"/>
    <pivotField dataField="1" showAll="0"/>
    <pivotField axis="axisPage" multipleItemSelectionAllowed="1" showAll="0">
      <items count="6">
        <item x="2"/>
        <item h="1" x="0"/>
        <item h="1" x="3"/>
        <item h="1" x="1"/>
        <item h="1" x="4"/>
        <item t="default"/>
      </items>
    </pivotField>
    <pivotField showAll="0"/>
    <pivotField showAll="0"/>
    <pivotField showAll="0"/>
    <pivotField showAll="0"/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</pivotFields>
  <rowFields count="1">
    <field x="9"/>
  </rowFields>
  <rowItems count="3">
    <i>
      <x/>
    </i>
    <i>
      <x v="1"/>
    </i>
    <i t="grand">
      <x/>
    </i>
  </rowItems>
  <colItems count="1">
    <i/>
  </colItems>
  <pageFields count="1">
    <pageField fld="4" hier="-1"/>
  </pageFields>
  <dataFields count="1">
    <dataField name="Count of Ind. ID" fld="3" subtotal="count" baseField="0" baseItem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printerSettings" Target="../printerSettings/printerSettings7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8EA93-C8ED-4A54-BA8E-B452E8394C72}">
  <sheetPr>
    <tabColor theme="9" tint="0.39997558519241921"/>
  </sheetPr>
  <dimension ref="A1:X85"/>
  <sheetViews>
    <sheetView tabSelected="1" workbookViewId="0">
      <pane ySplit="1" topLeftCell="A2" activePane="bottomLeft" state="frozen"/>
      <selection pane="bottomLeft" activeCell="F6" sqref="F6"/>
    </sheetView>
  </sheetViews>
  <sheetFormatPr defaultColWidth="17.1796875" defaultRowHeight="36" customHeight="1" x14ac:dyDescent="0.35"/>
  <cols>
    <col min="1" max="5" width="17.1796875" style="15"/>
    <col min="6" max="7" width="17.1796875" style="63"/>
    <col min="8" max="10" width="17.1796875" style="15"/>
    <col min="11" max="11" width="18.7265625" style="15" customWidth="1"/>
    <col min="12" max="15" width="17.1796875" style="15"/>
    <col min="16" max="16" width="20.1796875" style="15" customWidth="1"/>
    <col min="17" max="16384" width="17.1796875" style="15"/>
  </cols>
  <sheetData>
    <row r="1" spans="1:24" s="75" customFormat="1" ht="36" customHeight="1" x14ac:dyDescent="0.35">
      <c r="A1" s="74" t="s">
        <v>0</v>
      </c>
      <c r="B1" s="74" t="s">
        <v>1</v>
      </c>
      <c r="C1" s="74" t="s">
        <v>44</v>
      </c>
      <c r="D1" s="74" t="s">
        <v>2</v>
      </c>
      <c r="E1" s="74" t="s">
        <v>3</v>
      </c>
      <c r="F1" s="74" t="s">
        <v>4</v>
      </c>
      <c r="G1" s="74" t="s">
        <v>98</v>
      </c>
      <c r="H1" s="74" t="s">
        <v>43</v>
      </c>
      <c r="I1" s="74" t="s">
        <v>42</v>
      </c>
      <c r="J1" s="74" t="s">
        <v>9</v>
      </c>
      <c r="K1" s="74" t="s">
        <v>41</v>
      </c>
      <c r="L1" s="74" t="s">
        <v>40</v>
      </c>
      <c r="M1" s="74" t="s">
        <v>95</v>
      </c>
      <c r="N1" s="74" t="s">
        <v>39</v>
      </c>
      <c r="O1" s="74" t="s">
        <v>96</v>
      </c>
      <c r="P1" s="74" t="s">
        <v>38</v>
      </c>
      <c r="Q1" s="74" t="s">
        <v>37</v>
      </c>
      <c r="R1" s="74" t="s">
        <v>36</v>
      </c>
      <c r="S1" s="74" t="s">
        <v>35</v>
      </c>
      <c r="T1" s="74" t="s">
        <v>34</v>
      </c>
      <c r="U1" s="74" t="s">
        <v>33</v>
      </c>
      <c r="V1" s="74" t="s">
        <v>58</v>
      </c>
      <c r="X1" s="76"/>
    </row>
    <row r="2" spans="1:24" ht="36" customHeight="1" thickBot="1" x14ac:dyDescent="0.4">
      <c r="A2" s="15">
        <v>75500</v>
      </c>
      <c r="B2" s="16">
        <v>43231</v>
      </c>
      <c r="D2" s="15">
        <v>198101</v>
      </c>
      <c r="E2" s="15" t="s">
        <v>6</v>
      </c>
      <c r="F2" s="61">
        <v>1</v>
      </c>
      <c r="G2" s="73">
        <f>DATEDIF(F2,Dropdowns!$C$2,"y")</f>
        <v>120</v>
      </c>
      <c r="H2" s="16">
        <v>43207</v>
      </c>
      <c r="J2" s="15" t="s">
        <v>10</v>
      </c>
      <c r="K2" s="15" t="s">
        <v>15</v>
      </c>
      <c r="L2" s="15" t="s">
        <v>14</v>
      </c>
      <c r="M2" s="15" t="s">
        <v>15</v>
      </c>
      <c r="N2" s="15" t="s">
        <v>12</v>
      </c>
      <c r="O2" s="15" t="str">
        <f t="shared" ref="O2:O33" si="0">IF(N2="english","-","Yes")</f>
        <v>-</v>
      </c>
      <c r="P2" s="15" t="s">
        <v>21</v>
      </c>
      <c r="Q2" s="15" t="s">
        <v>12</v>
      </c>
      <c r="R2" s="17">
        <v>0</v>
      </c>
      <c r="S2" s="17">
        <v>0</v>
      </c>
      <c r="T2" s="17">
        <v>0</v>
      </c>
      <c r="U2" s="15">
        <v>3</v>
      </c>
      <c r="V2" s="18">
        <v>1.01</v>
      </c>
      <c r="X2" s="19"/>
    </row>
    <row r="3" spans="1:24" ht="36" customHeight="1" x14ac:dyDescent="0.35">
      <c r="A3" s="15">
        <v>75500</v>
      </c>
      <c r="B3" s="16">
        <v>43231</v>
      </c>
      <c r="D3" s="15">
        <v>198143</v>
      </c>
      <c r="E3" s="15" t="s">
        <v>8</v>
      </c>
      <c r="F3" s="61">
        <v>1</v>
      </c>
      <c r="G3" s="73">
        <f>DATEDIF(F3,Dropdowns!$C$2,"y")</f>
        <v>120</v>
      </c>
      <c r="H3" s="16">
        <v>43207</v>
      </c>
      <c r="J3" s="15" t="s">
        <v>10</v>
      </c>
      <c r="K3" s="15" t="s">
        <v>15</v>
      </c>
      <c r="L3" s="15" t="s">
        <v>14</v>
      </c>
      <c r="M3" s="15" t="s">
        <v>15</v>
      </c>
      <c r="N3" s="15" t="s">
        <v>12</v>
      </c>
      <c r="O3" s="15" t="str">
        <f t="shared" si="0"/>
        <v>-</v>
      </c>
      <c r="P3" s="15" t="s">
        <v>16</v>
      </c>
      <c r="Q3" s="15" t="s">
        <v>12</v>
      </c>
      <c r="R3" s="17">
        <v>0</v>
      </c>
      <c r="S3" s="17">
        <v>0</v>
      </c>
      <c r="T3" s="17">
        <v>0</v>
      </c>
      <c r="U3" s="15">
        <v>3</v>
      </c>
      <c r="V3" s="18">
        <v>1.02</v>
      </c>
    </row>
    <row r="4" spans="1:24" ht="36" customHeight="1" x14ac:dyDescent="0.35">
      <c r="A4" s="15">
        <v>108564</v>
      </c>
      <c r="B4" s="16">
        <v>43647</v>
      </c>
      <c r="D4" s="15">
        <v>287866</v>
      </c>
      <c r="E4" s="15" t="s">
        <v>8</v>
      </c>
      <c r="F4" s="61">
        <v>1</v>
      </c>
      <c r="G4" s="73">
        <f>DATEDIF(F4,Dropdowns!$C$2,"y")</f>
        <v>120</v>
      </c>
      <c r="H4" s="16">
        <v>43640</v>
      </c>
      <c r="J4" s="15" t="s">
        <v>10</v>
      </c>
      <c r="K4" s="15" t="s">
        <v>15</v>
      </c>
      <c r="L4" s="15" t="s">
        <v>14</v>
      </c>
      <c r="M4" s="15" t="s">
        <v>15</v>
      </c>
      <c r="N4" s="15" t="s">
        <v>12</v>
      </c>
      <c r="O4" s="15" t="str">
        <f t="shared" si="0"/>
        <v>-</v>
      </c>
      <c r="P4" s="15" t="s">
        <v>21</v>
      </c>
      <c r="Q4" s="15" t="s">
        <v>12</v>
      </c>
      <c r="R4" s="17">
        <v>8000</v>
      </c>
      <c r="S4" s="17">
        <v>0</v>
      </c>
      <c r="T4" s="17">
        <v>8000</v>
      </c>
      <c r="U4" s="15">
        <v>3</v>
      </c>
      <c r="V4" s="18">
        <v>0.5</v>
      </c>
    </row>
    <row r="5" spans="1:24" ht="36" customHeight="1" x14ac:dyDescent="0.35">
      <c r="A5" s="15">
        <v>115233</v>
      </c>
      <c r="B5" s="16">
        <v>43724</v>
      </c>
      <c r="D5" s="15">
        <v>307559</v>
      </c>
      <c r="E5" s="15" t="s">
        <v>20</v>
      </c>
      <c r="F5" s="61">
        <v>1</v>
      </c>
      <c r="G5" s="73">
        <f>DATEDIF(F5,Dropdowns!$C$2,"y")</f>
        <v>120</v>
      </c>
      <c r="H5" s="16">
        <v>43724</v>
      </c>
      <c r="J5" s="15" t="s">
        <v>10</v>
      </c>
      <c r="K5" s="15" t="s">
        <v>15</v>
      </c>
      <c r="L5" s="15" t="s">
        <v>14</v>
      </c>
      <c r="M5" s="15" t="s">
        <v>15</v>
      </c>
      <c r="N5" s="15" t="s">
        <v>12</v>
      </c>
      <c r="O5" s="15" t="str">
        <f t="shared" si="0"/>
        <v>-</v>
      </c>
      <c r="P5" s="15" t="s">
        <v>21</v>
      </c>
      <c r="Q5" s="15" t="s">
        <v>12</v>
      </c>
      <c r="R5" s="17">
        <v>14000</v>
      </c>
      <c r="S5" s="17">
        <v>0</v>
      </c>
      <c r="T5" s="17">
        <v>14000</v>
      </c>
      <c r="U5" s="15">
        <v>5</v>
      </c>
      <c r="V5" s="18">
        <v>0.46</v>
      </c>
    </row>
    <row r="6" spans="1:24" ht="36" customHeight="1" x14ac:dyDescent="0.35">
      <c r="A6" s="15">
        <v>75877</v>
      </c>
      <c r="B6" s="16">
        <v>43202</v>
      </c>
      <c r="D6" s="15">
        <v>198969</v>
      </c>
      <c r="E6" s="15" t="s">
        <v>8</v>
      </c>
      <c r="F6" s="61">
        <v>24364</v>
      </c>
      <c r="G6" s="62">
        <f>DATEDIF(F6,Dropdowns!$C$2,"y")</f>
        <v>54</v>
      </c>
      <c r="H6" s="16">
        <v>43188</v>
      </c>
      <c r="J6" s="15" t="s">
        <v>10</v>
      </c>
      <c r="K6" s="15" t="s">
        <v>15</v>
      </c>
      <c r="L6" s="15" t="s">
        <v>14</v>
      </c>
      <c r="M6" s="15" t="s">
        <v>15</v>
      </c>
      <c r="N6" s="15" t="s">
        <v>12</v>
      </c>
      <c r="O6" s="15" t="str">
        <f t="shared" si="0"/>
        <v>-</v>
      </c>
      <c r="Q6" s="15" t="s">
        <v>12</v>
      </c>
      <c r="R6" s="17">
        <v>0</v>
      </c>
      <c r="S6" s="17">
        <v>355</v>
      </c>
      <c r="T6" s="17">
        <v>355</v>
      </c>
      <c r="U6" s="15">
        <v>4</v>
      </c>
      <c r="V6" s="18">
        <v>1.08</v>
      </c>
    </row>
    <row r="7" spans="1:24" ht="36" customHeight="1" x14ac:dyDescent="0.35">
      <c r="A7" s="15">
        <v>103221</v>
      </c>
      <c r="B7" s="16">
        <v>43565</v>
      </c>
      <c r="D7" s="15">
        <v>273724</v>
      </c>
      <c r="E7" s="15" t="s">
        <v>8</v>
      </c>
      <c r="F7" s="61">
        <v>24741</v>
      </c>
      <c r="G7" s="62">
        <f>DATEDIF(F7,Dropdowns!$C$2,"y")</f>
        <v>53</v>
      </c>
      <c r="H7" s="16">
        <v>43560</v>
      </c>
      <c r="J7" s="15" t="s">
        <v>11</v>
      </c>
      <c r="K7" s="15" t="s">
        <v>19</v>
      </c>
      <c r="L7" s="15" t="s">
        <v>18</v>
      </c>
      <c r="M7" s="15" t="s">
        <v>87</v>
      </c>
      <c r="N7" s="15" t="s">
        <v>12</v>
      </c>
      <c r="O7" s="15" t="str">
        <f t="shared" si="0"/>
        <v>-</v>
      </c>
      <c r="P7" s="15" t="s">
        <v>21</v>
      </c>
      <c r="Q7" s="15" t="s">
        <v>17</v>
      </c>
      <c r="R7" s="17">
        <v>4500</v>
      </c>
      <c r="S7" s="17">
        <v>0</v>
      </c>
      <c r="T7" s="17">
        <v>4500</v>
      </c>
      <c r="U7" s="15">
        <v>6</v>
      </c>
      <c r="V7" s="18">
        <v>0.56999999999999995</v>
      </c>
    </row>
    <row r="8" spans="1:24" ht="36" customHeight="1" x14ac:dyDescent="0.35">
      <c r="A8" s="15">
        <v>108564</v>
      </c>
      <c r="B8" s="16">
        <v>43647</v>
      </c>
      <c r="D8" s="15">
        <v>287865</v>
      </c>
      <c r="E8" s="15" t="s">
        <v>6</v>
      </c>
      <c r="F8" s="61">
        <v>27705</v>
      </c>
      <c r="G8" s="62">
        <f>DATEDIF(F8,Dropdowns!$C$2,"y")</f>
        <v>45</v>
      </c>
      <c r="H8" s="16">
        <v>43640</v>
      </c>
      <c r="J8" s="15" t="s">
        <v>10</v>
      </c>
      <c r="K8" s="15" t="s">
        <v>15</v>
      </c>
      <c r="L8" s="15" t="s">
        <v>14</v>
      </c>
      <c r="M8" s="15" t="s">
        <v>15</v>
      </c>
      <c r="N8" s="15" t="s">
        <v>12</v>
      </c>
      <c r="O8" s="15" t="str">
        <f t="shared" si="0"/>
        <v>-</v>
      </c>
      <c r="Q8" s="15" t="s">
        <v>12</v>
      </c>
      <c r="R8" s="17">
        <v>6000</v>
      </c>
      <c r="S8" s="17">
        <v>0</v>
      </c>
      <c r="T8" s="17">
        <v>6000</v>
      </c>
      <c r="U8" s="15">
        <v>4</v>
      </c>
      <c r="V8" s="18">
        <v>0.49</v>
      </c>
    </row>
    <row r="9" spans="1:24" ht="36" customHeight="1" x14ac:dyDescent="0.35">
      <c r="A9" s="15">
        <v>82582</v>
      </c>
      <c r="B9" s="16">
        <v>43297</v>
      </c>
      <c r="D9" s="15">
        <v>216409</v>
      </c>
      <c r="E9" s="15" t="s">
        <v>8</v>
      </c>
      <c r="F9" s="61">
        <v>27850</v>
      </c>
      <c r="G9" s="62">
        <f>DATEDIF(F9,Dropdowns!$C$2,"y")</f>
        <v>44</v>
      </c>
      <c r="H9" s="16">
        <v>43283</v>
      </c>
      <c r="J9" s="15" t="s">
        <v>11</v>
      </c>
      <c r="K9" s="15" t="s">
        <v>15</v>
      </c>
      <c r="L9" s="15" t="s">
        <v>14</v>
      </c>
      <c r="M9" s="15" t="s">
        <v>15</v>
      </c>
      <c r="N9" s="15" t="s">
        <v>12</v>
      </c>
      <c r="O9" s="15" t="str">
        <f t="shared" si="0"/>
        <v>-</v>
      </c>
      <c r="Q9" s="15" t="s">
        <v>12</v>
      </c>
      <c r="R9" s="17">
        <v>2100</v>
      </c>
      <c r="S9" s="17">
        <v>0</v>
      </c>
      <c r="T9" s="17">
        <v>2100</v>
      </c>
      <c r="U9" s="15">
        <v>3</v>
      </c>
      <c r="V9" s="18">
        <v>0.94</v>
      </c>
    </row>
    <row r="10" spans="1:24" ht="36" customHeight="1" x14ac:dyDescent="0.35">
      <c r="A10" s="15">
        <v>89053</v>
      </c>
      <c r="B10" s="16">
        <v>43371</v>
      </c>
      <c r="D10" s="15">
        <v>234620</v>
      </c>
      <c r="E10" s="15" t="s">
        <v>6</v>
      </c>
      <c r="F10" s="61">
        <v>28106</v>
      </c>
      <c r="G10" s="62">
        <f>DATEDIF(F10,Dropdowns!$C$2,"y")</f>
        <v>44</v>
      </c>
      <c r="H10" s="16">
        <v>43364</v>
      </c>
      <c r="J10" s="15" t="s">
        <v>10</v>
      </c>
      <c r="K10" s="15" t="s">
        <v>15</v>
      </c>
      <c r="L10" s="15" t="s">
        <v>14</v>
      </c>
      <c r="M10" s="15" t="s">
        <v>15</v>
      </c>
      <c r="N10" s="15" t="s">
        <v>12</v>
      </c>
      <c r="O10" s="15" t="str">
        <f t="shared" si="0"/>
        <v>-</v>
      </c>
      <c r="Q10" s="15" t="s">
        <v>12</v>
      </c>
      <c r="R10" s="17">
        <v>600</v>
      </c>
      <c r="S10" s="17">
        <v>1775</v>
      </c>
      <c r="T10" s="17">
        <v>2375</v>
      </c>
      <c r="U10" s="15">
        <v>4</v>
      </c>
      <c r="V10" s="18">
        <v>0.85</v>
      </c>
    </row>
    <row r="11" spans="1:24" ht="36" customHeight="1" x14ac:dyDescent="0.35">
      <c r="A11" s="15">
        <v>106592</v>
      </c>
      <c r="B11" s="16">
        <v>43622</v>
      </c>
      <c r="D11" s="15">
        <v>282502</v>
      </c>
      <c r="E11" s="15" t="s">
        <v>8</v>
      </c>
      <c r="F11" s="61">
        <v>28285</v>
      </c>
      <c r="G11" s="62">
        <f>DATEDIF(F11,Dropdowns!$C$2,"y")</f>
        <v>43</v>
      </c>
      <c r="H11" s="16">
        <v>43608</v>
      </c>
      <c r="J11" s="15" t="s">
        <v>11</v>
      </c>
      <c r="K11" s="15" t="s">
        <v>28</v>
      </c>
      <c r="L11" s="15" t="s">
        <v>14</v>
      </c>
      <c r="M11" s="15" t="s">
        <v>80</v>
      </c>
      <c r="N11" s="15" t="s">
        <v>12</v>
      </c>
      <c r="O11" s="15" t="str">
        <f t="shared" si="0"/>
        <v>-</v>
      </c>
      <c r="P11" s="15" t="s">
        <v>22</v>
      </c>
      <c r="Q11" s="15" t="s">
        <v>12</v>
      </c>
      <c r="R11" s="17">
        <v>6000</v>
      </c>
      <c r="S11" s="17">
        <v>0</v>
      </c>
      <c r="T11" s="17">
        <v>6000</v>
      </c>
      <c r="U11" s="15">
        <v>4</v>
      </c>
      <c r="V11" s="18">
        <v>0.53</v>
      </c>
    </row>
    <row r="12" spans="1:24" ht="36" customHeight="1" x14ac:dyDescent="0.35">
      <c r="A12" s="15">
        <v>92170</v>
      </c>
      <c r="B12" s="16">
        <v>43385</v>
      </c>
      <c r="D12" s="15">
        <v>243309</v>
      </c>
      <c r="E12" s="15" t="s">
        <v>8</v>
      </c>
      <c r="F12" s="61">
        <v>28671</v>
      </c>
      <c r="G12" s="62">
        <f>DATEDIF(F12,Dropdowns!$C$2,"y")</f>
        <v>42</v>
      </c>
      <c r="H12" s="16">
        <v>43385</v>
      </c>
      <c r="J12" s="15" t="s">
        <v>11</v>
      </c>
      <c r="K12" s="15" t="s">
        <v>19</v>
      </c>
      <c r="L12" s="15" t="s">
        <v>18</v>
      </c>
      <c r="M12" s="15" t="s">
        <v>87</v>
      </c>
      <c r="N12" s="15" t="s">
        <v>17</v>
      </c>
      <c r="O12" s="15" t="str">
        <f t="shared" si="0"/>
        <v>Yes</v>
      </c>
      <c r="P12" s="15" t="s">
        <v>21</v>
      </c>
      <c r="Q12" s="15" t="s">
        <v>17</v>
      </c>
      <c r="R12" s="17">
        <v>2500</v>
      </c>
      <c r="S12" s="17">
        <v>0</v>
      </c>
      <c r="T12" s="17">
        <v>2500</v>
      </c>
      <c r="U12" s="15">
        <v>5</v>
      </c>
      <c r="V12" s="18">
        <v>0.84</v>
      </c>
    </row>
    <row r="13" spans="1:24" ht="36" customHeight="1" x14ac:dyDescent="0.35">
      <c r="A13" s="15">
        <v>103221</v>
      </c>
      <c r="B13" s="16">
        <v>43565</v>
      </c>
      <c r="D13" s="15">
        <v>273723</v>
      </c>
      <c r="E13" s="15" t="s">
        <v>6</v>
      </c>
      <c r="F13" s="61">
        <v>28727</v>
      </c>
      <c r="G13" s="62">
        <f>DATEDIF(F13,Dropdowns!$C$2,"y")</f>
        <v>42</v>
      </c>
      <c r="H13" s="16">
        <v>43560</v>
      </c>
      <c r="J13" s="15" t="s">
        <v>11</v>
      </c>
      <c r="K13" s="15" t="s">
        <v>19</v>
      </c>
      <c r="L13" s="15" t="s">
        <v>18</v>
      </c>
      <c r="M13" s="15" t="s">
        <v>87</v>
      </c>
      <c r="N13" s="15" t="s">
        <v>17</v>
      </c>
      <c r="O13" s="15" t="str">
        <f t="shared" si="0"/>
        <v>Yes</v>
      </c>
      <c r="Q13" s="15" t="s">
        <v>17</v>
      </c>
      <c r="R13" s="17">
        <v>4500</v>
      </c>
      <c r="S13" s="17">
        <v>0</v>
      </c>
      <c r="T13" s="17">
        <v>4500</v>
      </c>
      <c r="U13" s="15">
        <v>6</v>
      </c>
      <c r="V13" s="18">
        <v>0.55000000000000004</v>
      </c>
    </row>
    <row r="14" spans="1:24" ht="36" customHeight="1" x14ac:dyDescent="0.35">
      <c r="A14" s="15">
        <v>75874</v>
      </c>
      <c r="B14" s="16">
        <v>43217</v>
      </c>
      <c r="D14" s="15">
        <v>198962</v>
      </c>
      <c r="E14" s="15" t="s">
        <v>6</v>
      </c>
      <c r="F14" s="61">
        <v>29018</v>
      </c>
      <c r="G14" s="62">
        <f>DATEDIF(F14,Dropdowns!$C$2,"y")</f>
        <v>41</v>
      </c>
      <c r="H14" s="16">
        <v>43210</v>
      </c>
      <c r="J14" s="15" t="s">
        <v>10</v>
      </c>
      <c r="K14" s="15" t="s">
        <v>15</v>
      </c>
      <c r="L14" s="15" t="s">
        <v>14</v>
      </c>
      <c r="M14" s="15" t="s">
        <v>15</v>
      </c>
      <c r="N14" s="15" t="s">
        <v>12</v>
      </c>
      <c r="O14" s="15" t="str">
        <f t="shared" si="0"/>
        <v>-</v>
      </c>
      <c r="P14" s="15" t="s">
        <v>16</v>
      </c>
      <c r="Q14" s="15" t="s">
        <v>12</v>
      </c>
      <c r="R14" s="17">
        <v>0</v>
      </c>
      <c r="S14" s="17">
        <v>355</v>
      </c>
      <c r="T14" s="17">
        <v>355</v>
      </c>
      <c r="U14" s="15">
        <v>4</v>
      </c>
      <c r="V14" s="18">
        <v>1</v>
      </c>
    </row>
    <row r="15" spans="1:24" ht="36" customHeight="1" x14ac:dyDescent="0.35">
      <c r="A15" s="15">
        <v>84767</v>
      </c>
      <c r="B15" s="16">
        <v>43325</v>
      </c>
      <c r="D15" s="15">
        <v>222461</v>
      </c>
      <c r="E15" s="15" t="s">
        <v>6</v>
      </c>
      <c r="F15" s="61">
        <v>29034</v>
      </c>
      <c r="G15" s="62">
        <f>DATEDIF(F15,Dropdowns!$C$2,"y")</f>
        <v>41</v>
      </c>
      <c r="H15" s="16">
        <v>43321</v>
      </c>
      <c r="J15" s="15" t="s">
        <v>10</v>
      </c>
      <c r="K15" s="15" t="s">
        <v>19</v>
      </c>
      <c r="L15" s="15" t="s">
        <v>18</v>
      </c>
      <c r="M15" s="15" t="s">
        <v>87</v>
      </c>
      <c r="N15" s="15" t="s">
        <v>12</v>
      </c>
      <c r="O15" s="15" t="str">
        <f t="shared" si="0"/>
        <v>-</v>
      </c>
      <c r="P15" s="15" t="s">
        <v>21</v>
      </c>
      <c r="Q15" s="15" t="s">
        <v>12</v>
      </c>
      <c r="R15" s="17">
        <v>2000</v>
      </c>
      <c r="S15" s="17">
        <v>230</v>
      </c>
      <c r="T15" s="17">
        <v>2230</v>
      </c>
      <c r="U15" s="15">
        <v>3</v>
      </c>
      <c r="V15" s="18">
        <v>0.89</v>
      </c>
    </row>
    <row r="16" spans="1:24" ht="36" customHeight="1" x14ac:dyDescent="0.35">
      <c r="A16" s="15">
        <v>82582</v>
      </c>
      <c r="B16" s="16">
        <v>43297</v>
      </c>
      <c r="D16" s="15">
        <v>216402</v>
      </c>
      <c r="E16" s="15" t="s">
        <v>6</v>
      </c>
      <c r="F16" s="61">
        <v>29420</v>
      </c>
      <c r="G16" s="62">
        <f>DATEDIF(F16,Dropdowns!$C$2,"y")</f>
        <v>40</v>
      </c>
      <c r="H16" s="16">
        <v>43283</v>
      </c>
      <c r="J16" s="15" t="s">
        <v>11</v>
      </c>
      <c r="K16" s="15" t="s">
        <v>15</v>
      </c>
      <c r="L16" s="15" t="s">
        <v>14</v>
      </c>
      <c r="M16" s="15" t="s">
        <v>15</v>
      </c>
      <c r="N16" s="15" t="s">
        <v>12</v>
      </c>
      <c r="O16" s="15" t="str">
        <f t="shared" si="0"/>
        <v>-</v>
      </c>
      <c r="P16" s="15" t="s">
        <v>21</v>
      </c>
      <c r="Q16" s="15" t="s">
        <v>12</v>
      </c>
      <c r="R16" s="17">
        <v>2100</v>
      </c>
      <c r="S16" s="17">
        <v>0</v>
      </c>
      <c r="T16" s="17">
        <v>2100</v>
      </c>
      <c r="U16" s="15">
        <v>3</v>
      </c>
      <c r="V16" s="18">
        <v>0.93</v>
      </c>
    </row>
    <row r="17" spans="1:22" ht="36" customHeight="1" x14ac:dyDescent="0.35">
      <c r="A17" s="15">
        <v>88739</v>
      </c>
      <c r="B17" s="16">
        <v>43390</v>
      </c>
      <c r="C17" s="16">
        <v>43553</v>
      </c>
      <c r="D17" s="15">
        <v>233701</v>
      </c>
      <c r="E17" s="15" t="s">
        <v>6</v>
      </c>
      <c r="F17" s="61">
        <v>29462</v>
      </c>
      <c r="G17" s="62">
        <f>DATEDIF(F17,Dropdowns!$C$2,"y")</f>
        <v>40</v>
      </c>
      <c r="H17" s="16">
        <v>43362</v>
      </c>
      <c r="I17" s="16">
        <v>43553</v>
      </c>
      <c r="J17" s="15" t="s">
        <v>10</v>
      </c>
      <c r="K17" s="15" t="s">
        <v>15</v>
      </c>
      <c r="L17" s="15" t="s">
        <v>14</v>
      </c>
      <c r="M17" s="15" t="s">
        <v>15</v>
      </c>
      <c r="N17" s="15" t="s">
        <v>12</v>
      </c>
      <c r="O17" s="15" t="str">
        <f t="shared" si="0"/>
        <v>-</v>
      </c>
      <c r="P17" s="15" t="s">
        <v>24</v>
      </c>
      <c r="Q17" s="15" t="s">
        <v>12</v>
      </c>
      <c r="R17" s="17">
        <v>600</v>
      </c>
      <c r="S17" s="17">
        <v>1775</v>
      </c>
      <c r="T17" s="17">
        <v>2375</v>
      </c>
      <c r="U17" s="15">
        <v>4</v>
      </c>
      <c r="V17" s="18">
        <v>0.86</v>
      </c>
    </row>
    <row r="18" spans="1:22" ht="36" customHeight="1" x14ac:dyDescent="0.35">
      <c r="A18" s="15">
        <v>81783</v>
      </c>
      <c r="B18" s="16">
        <v>43297</v>
      </c>
      <c r="D18" s="15">
        <v>214267</v>
      </c>
      <c r="E18" s="15" t="s">
        <v>6</v>
      </c>
      <c r="F18" s="61">
        <v>29602</v>
      </c>
      <c r="G18" s="62">
        <f>DATEDIF(F18,Dropdowns!$C$2,"y")</f>
        <v>39</v>
      </c>
      <c r="H18" s="16">
        <v>43286</v>
      </c>
      <c r="J18" s="15" t="s">
        <v>10</v>
      </c>
      <c r="K18" s="15" t="s">
        <v>15</v>
      </c>
      <c r="L18" s="15" t="s">
        <v>14</v>
      </c>
      <c r="M18" s="15" t="s">
        <v>15</v>
      </c>
      <c r="N18" s="15" t="s">
        <v>12</v>
      </c>
      <c r="O18" s="15" t="str">
        <f t="shared" si="0"/>
        <v>-</v>
      </c>
      <c r="Q18" s="15" t="s">
        <v>12</v>
      </c>
      <c r="R18" s="17">
        <v>2000</v>
      </c>
      <c r="S18" s="17">
        <v>0</v>
      </c>
      <c r="T18" s="17">
        <v>2000</v>
      </c>
      <c r="U18" s="15">
        <v>2</v>
      </c>
      <c r="V18" s="18">
        <v>0.91</v>
      </c>
    </row>
    <row r="19" spans="1:22" ht="36" customHeight="1" x14ac:dyDescent="0.35">
      <c r="A19" s="15">
        <v>95209</v>
      </c>
      <c r="B19" s="16">
        <v>43439</v>
      </c>
      <c r="C19" s="16">
        <v>43518</v>
      </c>
      <c r="D19" s="15">
        <v>251822</v>
      </c>
      <c r="E19" s="15" t="s">
        <v>8</v>
      </c>
      <c r="F19" s="61">
        <v>29893</v>
      </c>
      <c r="G19" s="62">
        <f>DATEDIF(F19,Dropdowns!$C$2,"y")</f>
        <v>39</v>
      </c>
      <c r="H19" s="16">
        <v>43444</v>
      </c>
      <c r="I19" s="16">
        <v>43518</v>
      </c>
      <c r="J19" s="15" t="s">
        <v>10</v>
      </c>
      <c r="K19" s="15" t="s">
        <v>5</v>
      </c>
      <c r="L19" s="15" t="s">
        <v>14</v>
      </c>
      <c r="M19" s="15" t="s">
        <v>86</v>
      </c>
      <c r="N19" s="15" t="s">
        <v>12</v>
      </c>
      <c r="O19" s="15" t="str">
        <f t="shared" si="0"/>
        <v>-</v>
      </c>
      <c r="P19" s="15" t="s">
        <v>16</v>
      </c>
      <c r="Q19" s="15" t="s">
        <v>12</v>
      </c>
      <c r="R19" s="17">
        <v>3400</v>
      </c>
      <c r="S19" s="17">
        <v>0</v>
      </c>
      <c r="T19" s="17">
        <v>3400</v>
      </c>
      <c r="U19" s="15">
        <v>2</v>
      </c>
      <c r="V19" s="18">
        <v>0.68</v>
      </c>
    </row>
    <row r="20" spans="1:22" ht="36" customHeight="1" x14ac:dyDescent="0.35">
      <c r="A20" s="15">
        <v>94698</v>
      </c>
      <c r="B20" s="16">
        <v>43420</v>
      </c>
      <c r="C20" s="16">
        <v>43677</v>
      </c>
      <c r="D20" s="15">
        <v>250346</v>
      </c>
      <c r="E20" s="15" t="s">
        <v>6</v>
      </c>
      <c r="F20" s="61">
        <v>29927</v>
      </c>
      <c r="G20" s="62">
        <f>DATEDIF(F20,Dropdowns!$C$2,"y")</f>
        <v>39</v>
      </c>
      <c r="H20" s="16">
        <v>43406</v>
      </c>
      <c r="I20" s="16">
        <v>43677</v>
      </c>
      <c r="J20" s="15" t="s">
        <v>11</v>
      </c>
      <c r="K20" s="15" t="s">
        <v>31</v>
      </c>
      <c r="L20" s="15" t="s">
        <v>14</v>
      </c>
      <c r="M20" s="15" t="s">
        <v>91</v>
      </c>
      <c r="N20" s="15" t="s">
        <v>12</v>
      </c>
      <c r="O20" s="15" t="str">
        <f t="shared" si="0"/>
        <v>-</v>
      </c>
      <c r="P20" s="15" t="s">
        <v>21</v>
      </c>
      <c r="Q20" s="15" t="s">
        <v>12</v>
      </c>
      <c r="R20" s="17">
        <v>3100</v>
      </c>
      <c r="S20" s="17">
        <v>30</v>
      </c>
      <c r="T20" s="17">
        <v>3130</v>
      </c>
      <c r="U20" s="15">
        <v>3</v>
      </c>
      <c r="V20" s="18">
        <v>0.71</v>
      </c>
    </row>
    <row r="21" spans="1:22" ht="36" customHeight="1" x14ac:dyDescent="0.35">
      <c r="A21" s="15">
        <v>93028</v>
      </c>
      <c r="B21" s="16">
        <v>43391</v>
      </c>
      <c r="D21" s="15">
        <v>245623</v>
      </c>
      <c r="E21" s="15" t="s">
        <v>8</v>
      </c>
      <c r="F21" s="61">
        <v>30047</v>
      </c>
      <c r="G21" s="62">
        <f>DATEDIF(F21,Dropdowns!$C$2,"y")</f>
        <v>38</v>
      </c>
      <c r="H21" s="16">
        <v>43391</v>
      </c>
      <c r="J21" s="15" t="s">
        <v>10</v>
      </c>
      <c r="K21" s="15" t="s">
        <v>15</v>
      </c>
      <c r="L21" s="15" t="s">
        <v>14</v>
      </c>
      <c r="M21" s="15" t="s">
        <v>15</v>
      </c>
      <c r="N21" s="15" t="s">
        <v>12</v>
      </c>
      <c r="O21" s="15" t="str">
        <f t="shared" si="0"/>
        <v>-</v>
      </c>
      <c r="P21" s="15" t="s">
        <v>21</v>
      </c>
      <c r="Q21" s="15" t="s">
        <v>12</v>
      </c>
      <c r="R21" s="17">
        <v>3000</v>
      </c>
      <c r="S21" s="17">
        <v>0</v>
      </c>
      <c r="T21" s="17">
        <v>3000</v>
      </c>
      <c r="U21" s="15">
        <v>3</v>
      </c>
      <c r="V21" s="18">
        <v>0.79</v>
      </c>
    </row>
    <row r="22" spans="1:22" ht="36" customHeight="1" x14ac:dyDescent="0.35">
      <c r="A22" s="15">
        <v>74808</v>
      </c>
      <c r="B22" s="16">
        <v>43200</v>
      </c>
      <c r="D22" s="15">
        <v>196299</v>
      </c>
      <c r="E22" s="15" t="s">
        <v>8</v>
      </c>
      <c r="F22" s="61">
        <v>30239</v>
      </c>
      <c r="G22" s="62">
        <f>DATEDIF(F22,Dropdowns!$C$2,"y")</f>
        <v>38</v>
      </c>
      <c r="H22" s="16">
        <v>43199</v>
      </c>
      <c r="J22" s="15" t="s">
        <v>10</v>
      </c>
      <c r="K22" s="15" t="s">
        <v>19</v>
      </c>
      <c r="L22" s="15" t="s">
        <v>18</v>
      </c>
      <c r="M22" s="15" t="s">
        <v>87</v>
      </c>
      <c r="N22" s="15" t="s">
        <v>17</v>
      </c>
      <c r="O22" s="15" t="str">
        <f t="shared" si="0"/>
        <v>Yes</v>
      </c>
      <c r="P22" s="15" t="s">
        <v>16</v>
      </c>
      <c r="Q22" s="15" t="s">
        <v>17</v>
      </c>
      <c r="R22" s="17">
        <v>0</v>
      </c>
      <c r="S22" s="17">
        <v>0</v>
      </c>
      <c r="T22" s="17">
        <v>0</v>
      </c>
      <c r="U22" s="15">
        <v>2</v>
      </c>
      <c r="V22" s="18">
        <v>1.06</v>
      </c>
    </row>
    <row r="23" spans="1:22" ht="36" customHeight="1" x14ac:dyDescent="0.35">
      <c r="A23" s="15">
        <v>75888</v>
      </c>
      <c r="B23" s="16">
        <v>43220</v>
      </c>
      <c r="D23" s="15">
        <v>199004</v>
      </c>
      <c r="E23" s="15" t="s">
        <v>8</v>
      </c>
      <c r="F23" s="61">
        <v>30331</v>
      </c>
      <c r="G23" s="62">
        <f>DATEDIF(F23,Dropdowns!$C$2,"y")</f>
        <v>37</v>
      </c>
      <c r="H23" s="16">
        <v>43206</v>
      </c>
      <c r="J23" s="15" t="s">
        <v>10</v>
      </c>
      <c r="K23" s="15" t="s">
        <v>25</v>
      </c>
      <c r="L23" s="15" t="s">
        <v>14</v>
      </c>
      <c r="M23" s="15" t="s">
        <v>91</v>
      </c>
      <c r="N23" s="15" t="s">
        <v>12</v>
      </c>
      <c r="O23" s="15" t="str">
        <f t="shared" si="0"/>
        <v>-</v>
      </c>
      <c r="P23" s="15" t="s">
        <v>16</v>
      </c>
      <c r="Q23" s="15" t="s">
        <v>12</v>
      </c>
      <c r="R23" s="17">
        <v>500</v>
      </c>
      <c r="S23" s="17">
        <v>0</v>
      </c>
      <c r="T23" s="17">
        <v>500</v>
      </c>
      <c r="U23" s="15">
        <v>2</v>
      </c>
      <c r="V23" s="18">
        <v>1.03</v>
      </c>
    </row>
    <row r="24" spans="1:22" ht="36" customHeight="1" x14ac:dyDescent="0.35">
      <c r="A24" s="15">
        <v>96998</v>
      </c>
      <c r="B24" s="16">
        <v>43496</v>
      </c>
      <c r="D24" s="15">
        <v>256692</v>
      </c>
      <c r="E24" s="15" t="s">
        <v>6</v>
      </c>
      <c r="F24" s="61">
        <v>30560</v>
      </c>
      <c r="G24" s="62">
        <f>DATEDIF(F24,Dropdowns!$C$2,"y")</f>
        <v>37</v>
      </c>
      <c r="H24" s="16">
        <v>43474</v>
      </c>
      <c r="J24" s="15" t="s">
        <v>11</v>
      </c>
      <c r="K24" s="15" t="s">
        <v>19</v>
      </c>
      <c r="L24" s="15" t="s">
        <v>18</v>
      </c>
      <c r="M24" s="15" t="s">
        <v>87</v>
      </c>
      <c r="N24" s="15" t="s">
        <v>17</v>
      </c>
      <c r="O24" s="15" t="str">
        <f t="shared" si="0"/>
        <v>Yes</v>
      </c>
      <c r="Q24" s="15" t="s">
        <v>17</v>
      </c>
      <c r="R24" s="17">
        <v>4000</v>
      </c>
      <c r="S24" s="17">
        <v>0</v>
      </c>
      <c r="T24" s="17">
        <v>4000</v>
      </c>
      <c r="U24" s="15">
        <v>3</v>
      </c>
      <c r="V24" s="18">
        <v>0.57999999999999996</v>
      </c>
    </row>
    <row r="25" spans="1:22" ht="36" customHeight="1" x14ac:dyDescent="0.35">
      <c r="A25" s="15">
        <v>92349</v>
      </c>
      <c r="B25" s="16">
        <v>43433</v>
      </c>
      <c r="C25" s="16">
        <v>43707</v>
      </c>
      <c r="D25" s="15">
        <v>243852</v>
      </c>
      <c r="E25" s="15" t="s">
        <v>6</v>
      </c>
      <c r="F25" s="61">
        <v>31164</v>
      </c>
      <c r="G25" s="62">
        <f>DATEDIF(F25,Dropdowns!$C$2,"y")</f>
        <v>35</v>
      </c>
      <c r="H25" s="16">
        <v>43402</v>
      </c>
      <c r="I25" s="16">
        <v>43708</v>
      </c>
      <c r="J25" s="15" t="s">
        <v>10</v>
      </c>
      <c r="K25" s="15" t="s">
        <v>19</v>
      </c>
      <c r="L25" s="15" t="s">
        <v>18</v>
      </c>
      <c r="M25" s="15" t="s">
        <v>87</v>
      </c>
      <c r="N25" s="15" t="s">
        <v>17</v>
      </c>
      <c r="O25" s="15" t="str">
        <f t="shared" si="0"/>
        <v>Yes</v>
      </c>
      <c r="Q25" s="15" t="s">
        <v>17</v>
      </c>
      <c r="R25" s="17">
        <v>2800</v>
      </c>
      <c r="S25" s="17">
        <v>0</v>
      </c>
      <c r="T25" s="17">
        <v>2800</v>
      </c>
      <c r="U25" s="15">
        <v>6</v>
      </c>
      <c r="V25" s="18">
        <v>0.73</v>
      </c>
    </row>
    <row r="26" spans="1:22" ht="36" customHeight="1" x14ac:dyDescent="0.35">
      <c r="A26" s="15">
        <v>106592</v>
      </c>
      <c r="B26" s="16">
        <v>43622</v>
      </c>
      <c r="D26" s="15">
        <v>282501</v>
      </c>
      <c r="E26" s="15" t="s">
        <v>6</v>
      </c>
      <c r="F26" s="61">
        <v>31202</v>
      </c>
      <c r="G26" s="62">
        <f>DATEDIF(F26,Dropdowns!$C$2,"y")</f>
        <v>35</v>
      </c>
      <c r="H26" s="16">
        <v>43608</v>
      </c>
      <c r="J26" s="15" t="s">
        <v>10</v>
      </c>
      <c r="K26" s="15" t="s">
        <v>28</v>
      </c>
      <c r="L26" s="15" t="s">
        <v>14</v>
      </c>
      <c r="M26" s="15" t="s">
        <v>80</v>
      </c>
      <c r="N26" s="15" t="s">
        <v>12</v>
      </c>
      <c r="O26" s="15" t="str">
        <f t="shared" si="0"/>
        <v>-</v>
      </c>
      <c r="Q26" s="15" t="s">
        <v>12</v>
      </c>
      <c r="R26" s="17">
        <v>6000</v>
      </c>
      <c r="S26" s="17">
        <v>0</v>
      </c>
      <c r="T26" s="17">
        <v>6000</v>
      </c>
      <c r="U26" s="15">
        <v>4</v>
      </c>
      <c r="V26" s="18">
        <v>0.52</v>
      </c>
    </row>
    <row r="27" spans="1:22" ht="36" customHeight="1" x14ac:dyDescent="0.35">
      <c r="A27" s="15">
        <v>92172</v>
      </c>
      <c r="B27" s="16">
        <v>43388</v>
      </c>
      <c r="C27" s="16">
        <v>43707</v>
      </c>
      <c r="D27" s="15">
        <v>245369</v>
      </c>
      <c r="E27" s="15" t="s">
        <v>8</v>
      </c>
      <c r="F27" s="61">
        <v>31532</v>
      </c>
      <c r="G27" s="62">
        <f>DATEDIF(F27,Dropdowns!$C$2,"y")</f>
        <v>34</v>
      </c>
      <c r="H27" s="16">
        <v>43388</v>
      </c>
      <c r="I27" s="16">
        <v>43707</v>
      </c>
      <c r="J27" s="15" t="s">
        <v>11</v>
      </c>
      <c r="K27" s="15" t="s">
        <v>15</v>
      </c>
      <c r="L27" s="15" t="s">
        <v>14</v>
      </c>
      <c r="M27" s="15" t="s">
        <v>15</v>
      </c>
      <c r="N27" s="15" t="s">
        <v>12</v>
      </c>
      <c r="O27" s="15" t="str">
        <f t="shared" si="0"/>
        <v>-</v>
      </c>
      <c r="Q27" s="15" t="s">
        <v>12</v>
      </c>
      <c r="R27" s="17">
        <v>3000</v>
      </c>
      <c r="S27" s="17">
        <v>0</v>
      </c>
      <c r="T27" s="17">
        <v>3000</v>
      </c>
      <c r="U27" s="15">
        <v>8</v>
      </c>
      <c r="V27" s="18">
        <v>0.82</v>
      </c>
    </row>
    <row r="28" spans="1:22" ht="36" customHeight="1" x14ac:dyDescent="0.35">
      <c r="A28" s="15">
        <v>95209</v>
      </c>
      <c r="B28" s="16">
        <v>43439</v>
      </c>
      <c r="C28" s="16">
        <v>43518</v>
      </c>
      <c r="D28" s="15">
        <v>251801</v>
      </c>
      <c r="E28" s="15" t="s">
        <v>6</v>
      </c>
      <c r="F28" s="61">
        <v>31830</v>
      </c>
      <c r="G28" s="62">
        <f>DATEDIF(F28,Dropdowns!$C$2,"y")</f>
        <v>33</v>
      </c>
      <c r="H28" s="16">
        <v>43444</v>
      </c>
      <c r="I28" s="16">
        <v>43518</v>
      </c>
      <c r="J28" s="15" t="s">
        <v>10</v>
      </c>
      <c r="K28" s="15" t="s">
        <v>5</v>
      </c>
      <c r="L28" s="15" t="s">
        <v>14</v>
      </c>
      <c r="M28" s="15" t="s">
        <v>86</v>
      </c>
      <c r="N28" s="15" t="s">
        <v>12</v>
      </c>
      <c r="O28" s="15" t="str">
        <f t="shared" si="0"/>
        <v>-</v>
      </c>
      <c r="P28" s="15" t="s">
        <v>21</v>
      </c>
      <c r="Q28" s="15" t="s">
        <v>12</v>
      </c>
      <c r="R28" s="17">
        <v>3100</v>
      </c>
      <c r="S28" s="17">
        <v>30</v>
      </c>
      <c r="T28" s="17">
        <v>3130</v>
      </c>
      <c r="U28" s="15">
        <v>3</v>
      </c>
      <c r="V28" s="18">
        <v>0.65</v>
      </c>
    </row>
    <row r="29" spans="1:22" ht="36" customHeight="1" x14ac:dyDescent="0.35">
      <c r="A29" s="15">
        <v>77192</v>
      </c>
      <c r="B29" s="16">
        <v>43243</v>
      </c>
      <c r="D29" s="15">
        <v>202498</v>
      </c>
      <c r="E29" s="15" t="s">
        <v>6</v>
      </c>
      <c r="F29" s="61">
        <v>31871</v>
      </c>
      <c r="G29" s="62">
        <f>DATEDIF(F29,Dropdowns!$C$2,"y")</f>
        <v>33</v>
      </c>
      <c r="H29" s="16">
        <v>43228</v>
      </c>
      <c r="J29" s="15" t="s">
        <v>10</v>
      </c>
      <c r="K29" s="15" t="s">
        <v>15</v>
      </c>
      <c r="L29" s="15" t="s">
        <v>23</v>
      </c>
      <c r="M29" s="15" t="s">
        <v>15</v>
      </c>
      <c r="N29" s="15" t="s">
        <v>12</v>
      </c>
      <c r="O29" s="15" t="str">
        <f t="shared" si="0"/>
        <v>-</v>
      </c>
      <c r="Q29" s="15" t="s">
        <v>12</v>
      </c>
      <c r="R29" s="17">
        <v>1350</v>
      </c>
      <c r="S29" s="17">
        <v>0</v>
      </c>
      <c r="T29" s="17">
        <v>1350</v>
      </c>
      <c r="U29" s="15">
        <v>2</v>
      </c>
      <c r="V29" s="18">
        <v>0.99</v>
      </c>
    </row>
    <row r="30" spans="1:22" ht="36" customHeight="1" x14ac:dyDescent="0.35">
      <c r="A30" s="15">
        <v>75889</v>
      </c>
      <c r="B30" s="16">
        <v>43203</v>
      </c>
      <c r="D30" s="15">
        <v>199007</v>
      </c>
      <c r="E30" s="15" t="s">
        <v>6</v>
      </c>
      <c r="F30" s="61">
        <v>31959</v>
      </c>
      <c r="G30" s="62">
        <f>DATEDIF(F30,Dropdowns!$C$2,"y")</f>
        <v>33</v>
      </c>
      <c r="H30" s="16">
        <v>43189</v>
      </c>
      <c r="J30" s="15" t="s">
        <v>10</v>
      </c>
      <c r="K30" s="15" t="s">
        <v>25</v>
      </c>
      <c r="L30" s="15" t="s">
        <v>14</v>
      </c>
      <c r="M30" s="15" t="s">
        <v>91</v>
      </c>
      <c r="N30" s="15" t="s">
        <v>12</v>
      </c>
      <c r="O30" s="15" t="str">
        <f t="shared" si="0"/>
        <v>-</v>
      </c>
      <c r="Q30" s="15" t="s">
        <v>12</v>
      </c>
      <c r="R30" s="17">
        <v>500</v>
      </c>
      <c r="S30" s="17">
        <v>259</v>
      </c>
      <c r="T30" s="17">
        <v>759</v>
      </c>
      <c r="U30" s="15">
        <v>2</v>
      </c>
      <c r="V30" s="18">
        <v>1.07</v>
      </c>
    </row>
    <row r="31" spans="1:22" ht="36" customHeight="1" x14ac:dyDescent="0.35">
      <c r="A31" s="15">
        <v>92353</v>
      </c>
      <c r="B31" s="16">
        <v>43404</v>
      </c>
      <c r="D31" s="15">
        <v>243866</v>
      </c>
      <c r="E31" s="15" t="s">
        <v>8</v>
      </c>
      <c r="F31" s="61">
        <v>32042</v>
      </c>
      <c r="G31" s="62">
        <f>DATEDIF(F31,Dropdowns!$C$2,"y")</f>
        <v>33</v>
      </c>
      <c r="H31" s="16">
        <v>43402</v>
      </c>
      <c r="J31" s="15" t="s">
        <v>10</v>
      </c>
      <c r="K31" s="15" t="s">
        <v>15</v>
      </c>
      <c r="L31" s="15" t="s">
        <v>14</v>
      </c>
      <c r="M31" s="15" t="s">
        <v>15</v>
      </c>
      <c r="N31" s="15" t="s">
        <v>12</v>
      </c>
      <c r="O31" s="15" t="str">
        <f t="shared" si="0"/>
        <v>-</v>
      </c>
      <c r="Q31" s="15" t="s">
        <v>12</v>
      </c>
      <c r="R31" s="17">
        <v>3000</v>
      </c>
      <c r="S31" s="17">
        <v>0</v>
      </c>
      <c r="T31" s="17">
        <v>3000</v>
      </c>
      <c r="U31" s="15">
        <v>8</v>
      </c>
      <c r="V31" s="18">
        <v>0.77</v>
      </c>
    </row>
    <row r="32" spans="1:22" ht="36" customHeight="1" x14ac:dyDescent="0.35">
      <c r="A32" s="15">
        <v>93028</v>
      </c>
      <c r="B32" s="16">
        <v>43391</v>
      </c>
      <c r="D32" s="15">
        <v>245621</v>
      </c>
      <c r="E32" s="15" t="s">
        <v>6</v>
      </c>
      <c r="F32" s="61">
        <v>32064</v>
      </c>
      <c r="G32" s="62">
        <f>DATEDIF(F32,Dropdowns!$C$2,"y")</f>
        <v>33</v>
      </c>
      <c r="H32" s="16">
        <v>43391</v>
      </c>
      <c r="J32" s="15" t="s">
        <v>11</v>
      </c>
      <c r="K32" s="15" t="s">
        <v>15</v>
      </c>
      <c r="L32" s="15" t="s">
        <v>14</v>
      </c>
      <c r="M32" s="15" t="s">
        <v>15</v>
      </c>
      <c r="N32" s="15" t="s">
        <v>12</v>
      </c>
      <c r="O32" s="15" t="str">
        <f t="shared" si="0"/>
        <v>-</v>
      </c>
      <c r="Q32" s="15" t="s">
        <v>12</v>
      </c>
      <c r="R32" s="17">
        <v>3000</v>
      </c>
      <c r="S32" s="17">
        <v>0</v>
      </c>
      <c r="T32" s="17">
        <v>3000</v>
      </c>
      <c r="U32" s="15">
        <v>8</v>
      </c>
      <c r="V32" s="18">
        <v>0.78</v>
      </c>
    </row>
    <row r="33" spans="1:22" ht="36" customHeight="1" x14ac:dyDescent="0.35">
      <c r="A33" s="15">
        <v>92170</v>
      </c>
      <c r="B33" s="16">
        <v>43385</v>
      </c>
      <c r="D33" s="15">
        <v>243308</v>
      </c>
      <c r="E33" s="15" t="s">
        <v>6</v>
      </c>
      <c r="F33" s="61">
        <v>32080</v>
      </c>
      <c r="G33" s="62">
        <f>DATEDIF(F33,Dropdowns!$C$2,"y")</f>
        <v>33</v>
      </c>
      <c r="H33" s="16">
        <v>43385</v>
      </c>
      <c r="J33" s="15" t="s">
        <v>11</v>
      </c>
      <c r="K33" s="15" t="s">
        <v>19</v>
      </c>
      <c r="L33" s="15" t="s">
        <v>18</v>
      </c>
      <c r="M33" s="15" t="s">
        <v>87</v>
      </c>
      <c r="N33" s="15" t="s">
        <v>17</v>
      </c>
      <c r="O33" s="15" t="str">
        <f t="shared" si="0"/>
        <v>Yes</v>
      </c>
      <c r="Q33" s="15" t="s">
        <v>17</v>
      </c>
      <c r="R33" s="17">
        <v>2500</v>
      </c>
      <c r="S33" s="17">
        <v>0</v>
      </c>
      <c r="T33" s="17">
        <v>2500</v>
      </c>
      <c r="U33" s="15">
        <v>5</v>
      </c>
      <c r="V33" s="18">
        <v>0.83</v>
      </c>
    </row>
    <row r="34" spans="1:22" ht="36" customHeight="1" x14ac:dyDescent="0.35">
      <c r="A34" s="15">
        <v>74808</v>
      </c>
      <c r="B34" s="16">
        <v>43200</v>
      </c>
      <c r="D34" s="15">
        <v>196298</v>
      </c>
      <c r="E34" s="15" t="s">
        <v>6</v>
      </c>
      <c r="F34" s="61">
        <v>32124</v>
      </c>
      <c r="G34" s="62">
        <f>DATEDIF(F34,Dropdowns!$C$2,"y")</f>
        <v>33</v>
      </c>
      <c r="H34" s="16">
        <v>43199</v>
      </c>
      <c r="J34" s="15" t="s">
        <v>10</v>
      </c>
      <c r="K34" s="15" t="s">
        <v>19</v>
      </c>
      <c r="L34" s="15" t="s">
        <v>18</v>
      </c>
      <c r="M34" s="15" t="s">
        <v>87</v>
      </c>
      <c r="N34" s="15" t="s">
        <v>17</v>
      </c>
      <c r="O34" s="15" t="str">
        <f t="shared" ref="O34:O65" si="1">IF(N34="english","-","Yes")</f>
        <v>Yes</v>
      </c>
      <c r="P34" s="15" t="s">
        <v>16</v>
      </c>
      <c r="Q34" s="15" t="s">
        <v>17</v>
      </c>
      <c r="R34" s="17">
        <v>0</v>
      </c>
      <c r="S34" s="17">
        <v>0</v>
      </c>
      <c r="T34" s="17">
        <v>0</v>
      </c>
      <c r="U34" s="15">
        <v>2</v>
      </c>
      <c r="V34" s="18">
        <v>1.05</v>
      </c>
    </row>
    <row r="35" spans="1:22" ht="36" customHeight="1" x14ac:dyDescent="0.35">
      <c r="A35" s="15">
        <v>82953</v>
      </c>
      <c r="B35" s="16">
        <v>43304</v>
      </c>
      <c r="D35" s="15">
        <v>217421</v>
      </c>
      <c r="E35" s="15" t="s">
        <v>6</v>
      </c>
      <c r="F35" s="61">
        <v>32148</v>
      </c>
      <c r="G35" s="62">
        <f>DATEDIF(F35,Dropdowns!$C$2,"y")</f>
        <v>32</v>
      </c>
      <c r="H35" s="16">
        <v>43297</v>
      </c>
      <c r="J35" s="15" t="s">
        <v>10</v>
      </c>
      <c r="K35" s="15" t="s">
        <v>25</v>
      </c>
      <c r="L35" s="15" t="s">
        <v>14</v>
      </c>
      <c r="M35" s="15" t="s">
        <v>91</v>
      </c>
      <c r="N35" s="15" t="s">
        <v>12</v>
      </c>
      <c r="O35" s="15" t="str">
        <f t="shared" si="1"/>
        <v>-</v>
      </c>
      <c r="P35" s="15" t="s">
        <v>24</v>
      </c>
      <c r="Q35" s="15" t="s">
        <v>12</v>
      </c>
      <c r="R35" s="17">
        <v>1200</v>
      </c>
      <c r="S35" s="17">
        <v>1000</v>
      </c>
      <c r="T35" s="17">
        <v>2200</v>
      </c>
      <c r="U35" s="15">
        <v>4</v>
      </c>
      <c r="V35" s="18">
        <v>0.9</v>
      </c>
    </row>
    <row r="36" spans="1:22" ht="36" customHeight="1" x14ac:dyDescent="0.35">
      <c r="A36" s="15">
        <v>96099</v>
      </c>
      <c r="B36" s="16">
        <v>43455</v>
      </c>
      <c r="C36" s="16">
        <v>43585</v>
      </c>
      <c r="D36" s="15">
        <v>265239</v>
      </c>
      <c r="E36" s="15" t="s">
        <v>8</v>
      </c>
      <c r="F36" s="61">
        <v>32223</v>
      </c>
      <c r="G36" s="62">
        <f>DATEDIF(F36,Dropdowns!$C$2,"y")</f>
        <v>32</v>
      </c>
      <c r="H36" s="16">
        <v>43455</v>
      </c>
      <c r="I36" s="16">
        <v>43585</v>
      </c>
      <c r="J36" s="15" t="s">
        <v>10</v>
      </c>
      <c r="K36" s="15" t="s">
        <v>19</v>
      </c>
      <c r="L36" s="15" t="s">
        <v>18</v>
      </c>
      <c r="M36" s="15" t="s">
        <v>87</v>
      </c>
      <c r="N36" s="15" t="s">
        <v>17</v>
      </c>
      <c r="O36" s="15" t="str">
        <f t="shared" si="1"/>
        <v>Yes</v>
      </c>
      <c r="P36" s="15" t="s">
        <v>21</v>
      </c>
      <c r="Q36" s="15" t="s">
        <v>17</v>
      </c>
      <c r="R36" s="17">
        <v>4500</v>
      </c>
      <c r="S36" s="17">
        <v>0</v>
      </c>
      <c r="T36" s="17">
        <v>4500</v>
      </c>
      <c r="U36" s="15">
        <v>6</v>
      </c>
      <c r="V36" s="18">
        <v>0.64</v>
      </c>
    </row>
    <row r="37" spans="1:22" ht="36" customHeight="1" x14ac:dyDescent="0.35">
      <c r="A37" s="15">
        <v>75888</v>
      </c>
      <c r="B37" s="16">
        <v>43220</v>
      </c>
      <c r="D37" s="15">
        <v>199005</v>
      </c>
      <c r="E37" s="15" t="s">
        <v>6</v>
      </c>
      <c r="F37" s="61">
        <v>32352</v>
      </c>
      <c r="G37" s="62">
        <f>DATEDIF(F37,Dropdowns!$C$2,"y")</f>
        <v>32</v>
      </c>
      <c r="H37" s="16">
        <v>43206</v>
      </c>
      <c r="J37" s="15" t="s">
        <v>10</v>
      </c>
      <c r="K37" s="15" t="s">
        <v>25</v>
      </c>
      <c r="L37" s="15" t="s">
        <v>14</v>
      </c>
      <c r="M37" s="15" t="s">
        <v>91</v>
      </c>
      <c r="N37" s="15" t="s">
        <v>12</v>
      </c>
      <c r="O37" s="15" t="str">
        <f t="shared" si="1"/>
        <v>-</v>
      </c>
      <c r="P37" s="15" t="s">
        <v>16</v>
      </c>
      <c r="Q37" s="15" t="s">
        <v>12</v>
      </c>
      <c r="R37" s="17">
        <v>500</v>
      </c>
      <c r="S37" s="17">
        <v>0</v>
      </c>
      <c r="T37" s="17">
        <v>500</v>
      </c>
      <c r="U37" s="15">
        <v>2</v>
      </c>
      <c r="V37" s="18">
        <v>1.04</v>
      </c>
    </row>
    <row r="38" spans="1:22" ht="36" customHeight="1" x14ac:dyDescent="0.35">
      <c r="A38" s="15">
        <v>77413</v>
      </c>
      <c r="B38" s="16">
        <v>43250</v>
      </c>
      <c r="D38" s="15">
        <v>203058</v>
      </c>
      <c r="E38" s="15" t="s">
        <v>6</v>
      </c>
      <c r="F38" s="61">
        <v>32528</v>
      </c>
      <c r="G38" s="62">
        <f>DATEDIF(F38,Dropdowns!$C$2,"y")</f>
        <v>31</v>
      </c>
      <c r="H38" s="16">
        <v>43234</v>
      </c>
      <c r="J38" s="15" t="s">
        <v>10</v>
      </c>
      <c r="K38" s="15" t="s">
        <v>26</v>
      </c>
      <c r="L38" s="15" t="s">
        <v>14</v>
      </c>
      <c r="M38" s="15" t="s">
        <v>82</v>
      </c>
      <c r="N38" s="15" t="s">
        <v>12</v>
      </c>
      <c r="O38" s="15" t="str">
        <f t="shared" si="1"/>
        <v>-</v>
      </c>
      <c r="P38" s="15" t="s">
        <v>30</v>
      </c>
      <c r="Q38" s="15" t="s">
        <v>12</v>
      </c>
      <c r="R38" s="17">
        <v>1300</v>
      </c>
      <c r="S38" s="17">
        <v>75</v>
      </c>
      <c r="T38" s="17">
        <v>1375</v>
      </c>
      <c r="U38" s="15">
        <v>2</v>
      </c>
      <c r="V38" s="18">
        <v>0.98</v>
      </c>
    </row>
    <row r="39" spans="1:22" ht="36" customHeight="1" x14ac:dyDescent="0.35">
      <c r="A39" s="15">
        <v>92353</v>
      </c>
      <c r="B39" s="16">
        <v>43404</v>
      </c>
      <c r="D39" s="15">
        <v>243865</v>
      </c>
      <c r="E39" s="15" t="s">
        <v>6</v>
      </c>
      <c r="F39" s="61">
        <v>32655</v>
      </c>
      <c r="G39" s="62">
        <f>DATEDIF(F39,Dropdowns!$C$2,"y")</f>
        <v>31</v>
      </c>
      <c r="H39" s="16">
        <v>43402</v>
      </c>
      <c r="J39" s="15" t="s">
        <v>10</v>
      </c>
      <c r="K39" s="15" t="s">
        <v>27</v>
      </c>
      <c r="L39" s="15" t="s">
        <v>14</v>
      </c>
      <c r="M39" s="15" t="s">
        <v>114</v>
      </c>
      <c r="N39" s="15" t="s">
        <v>12</v>
      </c>
      <c r="O39" s="15" t="str">
        <f t="shared" si="1"/>
        <v>-</v>
      </c>
      <c r="Q39" s="15" t="s">
        <v>12</v>
      </c>
      <c r="R39" s="17">
        <v>3000</v>
      </c>
      <c r="S39" s="17">
        <v>0</v>
      </c>
      <c r="T39" s="17">
        <v>3000</v>
      </c>
      <c r="U39" s="15">
        <v>3</v>
      </c>
      <c r="V39" s="18">
        <v>0.75</v>
      </c>
    </row>
    <row r="40" spans="1:22" ht="36" customHeight="1" x14ac:dyDescent="0.35">
      <c r="A40" s="15">
        <v>94694</v>
      </c>
      <c r="B40" s="16">
        <v>43437</v>
      </c>
      <c r="D40" s="15">
        <v>250330</v>
      </c>
      <c r="E40" s="15" t="s">
        <v>6</v>
      </c>
      <c r="F40" s="61">
        <v>33114</v>
      </c>
      <c r="G40" s="62">
        <f>DATEDIF(F40,Dropdowns!$C$2,"y")</f>
        <v>30</v>
      </c>
      <c r="H40" s="16">
        <v>43430</v>
      </c>
      <c r="J40" s="15" t="s">
        <v>10</v>
      </c>
      <c r="K40" s="15" t="s">
        <v>15</v>
      </c>
      <c r="L40" s="15" t="s">
        <v>14</v>
      </c>
      <c r="M40" s="15" t="s">
        <v>15</v>
      </c>
      <c r="N40" s="15" t="s">
        <v>12</v>
      </c>
      <c r="O40" s="15" t="str">
        <f t="shared" si="1"/>
        <v>-</v>
      </c>
      <c r="Q40" s="15" t="s">
        <v>12</v>
      </c>
      <c r="R40" s="17">
        <v>3000</v>
      </c>
      <c r="S40" s="17">
        <v>0</v>
      </c>
      <c r="T40" s="17">
        <v>3000</v>
      </c>
      <c r="U40" s="15">
        <v>3</v>
      </c>
      <c r="V40" s="18">
        <v>0.69</v>
      </c>
    </row>
    <row r="41" spans="1:22" ht="36" customHeight="1" x14ac:dyDescent="0.35">
      <c r="A41" s="15">
        <v>92172</v>
      </c>
      <c r="B41" s="16">
        <v>43388</v>
      </c>
      <c r="C41" s="16">
        <v>43707</v>
      </c>
      <c r="D41" s="15">
        <v>243312</v>
      </c>
      <c r="E41" s="15" t="s">
        <v>6</v>
      </c>
      <c r="F41" s="61">
        <v>33161</v>
      </c>
      <c r="G41" s="62">
        <f>DATEDIF(F41,Dropdowns!$C$2,"y")</f>
        <v>30</v>
      </c>
      <c r="H41" s="16">
        <v>43388</v>
      </c>
      <c r="I41" s="16">
        <v>43707</v>
      </c>
      <c r="J41" s="15" t="s">
        <v>10</v>
      </c>
      <c r="K41" s="15" t="s">
        <v>19</v>
      </c>
      <c r="L41" s="15" t="s">
        <v>18</v>
      </c>
      <c r="M41" s="15" t="s">
        <v>87</v>
      </c>
      <c r="N41" s="15" t="s">
        <v>17</v>
      </c>
      <c r="O41" s="15" t="str">
        <f t="shared" si="1"/>
        <v>Yes</v>
      </c>
      <c r="P41" s="15" t="s">
        <v>21</v>
      </c>
      <c r="Q41" s="15" t="s">
        <v>17</v>
      </c>
      <c r="R41" s="17">
        <v>2800</v>
      </c>
      <c r="S41" s="17">
        <v>0</v>
      </c>
      <c r="T41" s="17">
        <v>2800</v>
      </c>
      <c r="U41" s="15">
        <v>6</v>
      </c>
      <c r="V41" s="18">
        <v>0.8</v>
      </c>
    </row>
    <row r="42" spans="1:22" ht="36" customHeight="1" x14ac:dyDescent="0.35">
      <c r="A42" s="15">
        <v>96099</v>
      </c>
      <c r="B42" s="16">
        <v>43455</v>
      </c>
      <c r="C42" s="16">
        <v>43585</v>
      </c>
      <c r="D42" s="15">
        <v>254295</v>
      </c>
      <c r="E42" s="15" t="s">
        <v>6</v>
      </c>
      <c r="F42" s="61">
        <v>33557</v>
      </c>
      <c r="G42" s="62">
        <f>DATEDIF(F42,Dropdowns!$C$2,"y")</f>
        <v>29</v>
      </c>
      <c r="H42" s="16">
        <v>43455</v>
      </c>
      <c r="I42" s="16">
        <v>43585</v>
      </c>
      <c r="J42" s="15" t="s">
        <v>11</v>
      </c>
      <c r="K42" s="15" t="s">
        <v>19</v>
      </c>
      <c r="L42" s="15" t="s">
        <v>18</v>
      </c>
      <c r="M42" s="15" t="s">
        <v>87</v>
      </c>
      <c r="N42" s="15" t="s">
        <v>17</v>
      </c>
      <c r="O42" s="15" t="str">
        <f t="shared" si="1"/>
        <v>Yes</v>
      </c>
      <c r="P42" s="15" t="s">
        <v>21</v>
      </c>
      <c r="Q42" s="15" t="s">
        <v>17</v>
      </c>
      <c r="R42" s="17">
        <v>3500</v>
      </c>
      <c r="S42" s="17">
        <v>0</v>
      </c>
      <c r="T42" s="17">
        <v>3500</v>
      </c>
      <c r="U42" s="15">
        <v>5</v>
      </c>
      <c r="V42" s="18">
        <v>0.62</v>
      </c>
    </row>
    <row r="43" spans="1:22" ht="36" customHeight="1" x14ac:dyDescent="0.35">
      <c r="A43" s="15">
        <v>117555</v>
      </c>
      <c r="B43" s="16">
        <v>43742</v>
      </c>
      <c r="D43" s="15">
        <v>311773</v>
      </c>
      <c r="E43" s="15" t="s">
        <v>6</v>
      </c>
      <c r="F43" s="61">
        <v>33637</v>
      </c>
      <c r="G43" s="62">
        <f>DATEDIF(F43,Dropdowns!$C$2,"y")</f>
        <v>28</v>
      </c>
      <c r="H43" s="16">
        <v>43742</v>
      </c>
      <c r="J43" s="15" t="s">
        <v>10</v>
      </c>
      <c r="K43" s="15" t="s">
        <v>15</v>
      </c>
      <c r="L43" s="15" t="s">
        <v>14</v>
      </c>
      <c r="M43" s="15" t="s">
        <v>15</v>
      </c>
      <c r="N43" s="15" t="s">
        <v>12</v>
      </c>
      <c r="O43" s="15" t="str">
        <f t="shared" si="1"/>
        <v>-</v>
      </c>
      <c r="Q43" s="15" t="s">
        <v>12</v>
      </c>
      <c r="R43" s="17">
        <v>14000</v>
      </c>
      <c r="S43" s="17">
        <v>0</v>
      </c>
      <c r="T43" s="17">
        <v>14000</v>
      </c>
      <c r="U43" s="15">
        <v>5</v>
      </c>
      <c r="V43" s="18">
        <v>1.1000000000000001</v>
      </c>
    </row>
    <row r="44" spans="1:22" ht="36" customHeight="1" x14ac:dyDescent="0.35">
      <c r="A44" s="15">
        <v>96366</v>
      </c>
      <c r="B44" s="16">
        <v>43495</v>
      </c>
      <c r="D44" s="15">
        <v>255064</v>
      </c>
      <c r="E44" s="15" t="s">
        <v>6</v>
      </c>
      <c r="F44" s="61">
        <v>33686</v>
      </c>
      <c r="G44" s="62">
        <f>DATEDIF(F44,Dropdowns!$C$2,"y")</f>
        <v>28</v>
      </c>
      <c r="H44" s="16">
        <v>43472</v>
      </c>
      <c r="J44" s="15" t="s">
        <v>10</v>
      </c>
      <c r="K44" s="15" t="s">
        <v>19</v>
      </c>
      <c r="L44" s="15" t="s">
        <v>18</v>
      </c>
      <c r="M44" s="15" t="s">
        <v>87</v>
      </c>
      <c r="N44" s="15" t="s">
        <v>17</v>
      </c>
      <c r="O44" s="15" t="str">
        <f t="shared" si="1"/>
        <v>Yes</v>
      </c>
      <c r="P44" s="15" t="s">
        <v>21</v>
      </c>
      <c r="Q44" s="15" t="s">
        <v>17</v>
      </c>
      <c r="R44" s="17">
        <v>4000</v>
      </c>
      <c r="S44" s="17">
        <v>0</v>
      </c>
      <c r="T44" s="17">
        <v>4000</v>
      </c>
      <c r="U44" s="15">
        <v>3</v>
      </c>
      <c r="V44" s="18">
        <v>0.61</v>
      </c>
    </row>
    <row r="45" spans="1:22" ht="36" customHeight="1" x14ac:dyDescent="0.35">
      <c r="A45" s="15">
        <v>79455</v>
      </c>
      <c r="B45" s="16">
        <v>43270</v>
      </c>
      <c r="D45" s="15">
        <v>208273</v>
      </c>
      <c r="E45" s="15" t="s">
        <v>6</v>
      </c>
      <c r="F45" s="61">
        <v>35242</v>
      </c>
      <c r="G45" s="62">
        <f>DATEDIF(F45,Dropdowns!$C$2,"y")</f>
        <v>24</v>
      </c>
      <c r="H45" s="16">
        <v>43262</v>
      </c>
      <c r="J45" s="15" t="s">
        <v>10</v>
      </c>
      <c r="K45" s="15" t="s">
        <v>15</v>
      </c>
      <c r="L45" s="15" t="s">
        <v>14</v>
      </c>
      <c r="M45" s="15" t="s">
        <v>15</v>
      </c>
      <c r="N45" s="15" t="s">
        <v>12</v>
      </c>
      <c r="O45" s="15" t="str">
        <f t="shared" si="1"/>
        <v>-</v>
      </c>
      <c r="P45" s="15" t="s">
        <v>16</v>
      </c>
      <c r="Q45" s="15" t="s">
        <v>12</v>
      </c>
      <c r="R45" s="17">
        <v>2000</v>
      </c>
      <c r="S45" s="17">
        <v>0</v>
      </c>
      <c r="T45" s="17">
        <v>2000</v>
      </c>
      <c r="U45" s="15">
        <v>2</v>
      </c>
      <c r="V45" s="18">
        <v>0.96</v>
      </c>
    </row>
    <row r="46" spans="1:22" ht="36" customHeight="1" x14ac:dyDescent="0.35">
      <c r="A46" s="15">
        <v>88633</v>
      </c>
      <c r="B46" s="16">
        <v>43361</v>
      </c>
      <c r="D46" s="15">
        <v>233423</v>
      </c>
      <c r="E46" s="15" t="s">
        <v>6</v>
      </c>
      <c r="F46" s="61">
        <v>35362</v>
      </c>
      <c r="G46" s="62">
        <f>DATEDIF(F46,Dropdowns!$C$2,"y")</f>
        <v>24</v>
      </c>
      <c r="H46" s="16">
        <v>43361</v>
      </c>
      <c r="J46" s="15" t="s">
        <v>10</v>
      </c>
      <c r="K46" s="15" t="s">
        <v>5</v>
      </c>
      <c r="L46" s="15" t="s">
        <v>14</v>
      </c>
      <c r="M46" s="15" t="s">
        <v>86</v>
      </c>
      <c r="N46" s="15" t="s">
        <v>12</v>
      </c>
      <c r="O46" s="15" t="str">
        <f t="shared" si="1"/>
        <v>-</v>
      </c>
      <c r="P46" s="15" t="s">
        <v>16</v>
      </c>
      <c r="Q46" s="15" t="s">
        <v>12</v>
      </c>
      <c r="R46" s="17">
        <v>850</v>
      </c>
      <c r="S46" s="17">
        <v>1420</v>
      </c>
      <c r="T46" s="17">
        <v>2270</v>
      </c>
      <c r="U46" s="15">
        <v>3</v>
      </c>
      <c r="V46" s="18">
        <v>0.88</v>
      </c>
    </row>
    <row r="47" spans="1:22" ht="36" customHeight="1" x14ac:dyDescent="0.35">
      <c r="A47" s="15">
        <v>115233</v>
      </c>
      <c r="B47" s="16">
        <v>43724</v>
      </c>
      <c r="D47" s="15">
        <v>305578</v>
      </c>
      <c r="E47" s="15" t="s">
        <v>6</v>
      </c>
      <c r="F47" s="61">
        <v>35647</v>
      </c>
      <c r="G47" s="62">
        <f>DATEDIF(F47,Dropdowns!$C$2,"y")</f>
        <v>23</v>
      </c>
      <c r="H47" s="16">
        <v>43724</v>
      </c>
      <c r="J47" s="15" t="s">
        <v>10</v>
      </c>
      <c r="K47" s="15" t="s">
        <v>5</v>
      </c>
      <c r="L47" s="15" t="s">
        <v>14</v>
      </c>
      <c r="M47" s="15" t="s">
        <v>86</v>
      </c>
      <c r="N47" s="15" t="s">
        <v>12</v>
      </c>
      <c r="O47" s="15" t="str">
        <f t="shared" si="1"/>
        <v>-</v>
      </c>
      <c r="P47" s="15" t="s">
        <v>21</v>
      </c>
      <c r="Q47" s="15" t="s">
        <v>12</v>
      </c>
      <c r="R47" s="17">
        <v>10000</v>
      </c>
      <c r="S47" s="17">
        <v>0</v>
      </c>
      <c r="T47" s="17">
        <v>10000</v>
      </c>
      <c r="U47" s="15">
        <v>5</v>
      </c>
      <c r="V47" s="18">
        <v>1.1100000000000001</v>
      </c>
    </row>
    <row r="48" spans="1:22" ht="36" customHeight="1" x14ac:dyDescent="0.35">
      <c r="A48" s="15">
        <v>111208</v>
      </c>
      <c r="B48" s="16">
        <v>43678</v>
      </c>
      <c r="D48" s="15">
        <v>294741</v>
      </c>
      <c r="E48" s="15" t="s">
        <v>6</v>
      </c>
      <c r="F48" s="61">
        <v>36615</v>
      </c>
      <c r="G48" s="62">
        <f>DATEDIF(F48,Dropdowns!$C$2,"y")</f>
        <v>20</v>
      </c>
      <c r="H48" s="16">
        <v>43678</v>
      </c>
      <c r="J48" s="15" t="s">
        <v>10</v>
      </c>
      <c r="K48" s="15" t="s">
        <v>26</v>
      </c>
      <c r="L48" s="15" t="s">
        <v>14</v>
      </c>
      <c r="M48" s="15" t="s">
        <v>82</v>
      </c>
      <c r="N48" s="15" t="s">
        <v>29</v>
      </c>
      <c r="O48" s="15" t="str">
        <f t="shared" si="1"/>
        <v>Yes</v>
      </c>
      <c r="P48" s="15" t="s">
        <v>21</v>
      </c>
      <c r="Q48" s="15" t="s">
        <v>29</v>
      </c>
      <c r="R48" s="17">
        <v>10000</v>
      </c>
      <c r="S48" s="17">
        <v>0</v>
      </c>
      <c r="T48" s="17">
        <v>10000</v>
      </c>
      <c r="U48" s="15">
        <v>3</v>
      </c>
      <c r="V48" s="18">
        <v>0.48</v>
      </c>
    </row>
    <row r="49" spans="1:22" ht="36" customHeight="1" x14ac:dyDescent="0.35">
      <c r="A49" s="15">
        <v>82582</v>
      </c>
      <c r="B49" s="16">
        <v>43297</v>
      </c>
      <c r="D49" s="15">
        <v>216410</v>
      </c>
      <c r="E49" s="15" t="s">
        <v>7</v>
      </c>
      <c r="F49" s="61">
        <v>42182</v>
      </c>
      <c r="G49" s="62">
        <f>DATEDIF(F49,Dropdowns!$C$2,"y")</f>
        <v>5</v>
      </c>
      <c r="H49" s="16">
        <v>43283</v>
      </c>
      <c r="J49" s="15" t="s">
        <v>10</v>
      </c>
      <c r="K49" s="15" t="s">
        <v>19</v>
      </c>
      <c r="L49" s="15" t="s">
        <v>18</v>
      </c>
      <c r="M49" s="15" t="s">
        <v>87</v>
      </c>
      <c r="N49" s="15" t="s">
        <v>12</v>
      </c>
      <c r="O49" s="15" t="str">
        <f t="shared" si="1"/>
        <v>-</v>
      </c>
      <c r="Q49" s="15" t="s">
        <v>12</v>
      </c>
      <c r="R49" s="17">
        <v>1800</v>
      </c>
      <c r="S49" s="17">
        <v>350</v>
      </c>
      <c r="T49" s="17">
        <v>2150</v>
      </c>
      <c r="U49" s="15">
        <v>3</v>
      </c>
      <c r="V49" s="18">
        <v>0.66</v>
      </c>
    </row>
    <row r="50" spans="1:22" ht="36" customHeight="1" x14ac:dyDescent="0.35">
      <c r="A50" s="15">
        <v>75877</v>
      </c>
      <c r="B50" s="16">
        <v>43202</v>
      </c>
      <c r="D50" s="15">
        <v>198970</v>
      </c>
      <c r="E50" s="15" t="s">
        <v>7</v>
      </c>
      <c r="F50" s="61">
        <v>42378</v>
      </c>
      <c r="G50" s="62">
        <f>DATEDIF(F50,Dropdowns!$C$2,"y")</f>
        <v>4</v>
      </c>
      <c r="H50" s="16">
        <v>43188</v>
      </c>
      <c r="J50" s="15" t="s">
        <v>10</v>
      </c>
      <c r="K50" s="15" t="s">
        <v>15</v>
      </c>
      <c r="L50" s="15" t="s">
        <v>14</v>
      </c>
      <c r="M50" s="15" t="s">
        <v>15</v>
      </c>
      <c r="N50" s="15" t="s">
        <v>12</v>
      </c>
      <c r="O50" s="15" t="str">
        <f t="shared" si="1"/>
        <v>-</v>
      </c>
      <c r="Q50" s="15" t="s">
        <v>12</v>
      </c>
      <c r="R50" s="17">
        <v>0</v>
      </c>
      <c r="S50" s="17">
        <v>355</v>
      </c>
      <c r="T50" s="17">
        <v>355</v>
      </c>
      <c r="U50" s="15">
        <v>4</v>
      </c>
      <c r="V50" s="18">
        <v>0.51</v>
      </c>
    </row>
    <row r="51" spans="1:22" ht="36" customHeight="1" x14ac:dyDescent="0.35">
      <c r="A51" s="15">
        <v>92349</v>
      </c>
      <c r="B51" s="16">
        <v>43433</v>
      </c>
      <c r="C51" s="16">
        <v>43707</v>
      </c>
      <c r="D51" s="15">
        <v>243853</v>
      </c>
      <c r="E51" s="15" t="s">
        <v>7</v>
      </c>
      <c r="F51" s="61">
        <v>42571</v>
      </c>
      <c r="G51" s="62">
        <f>DATEDIF(F51,Dropdowns!$C$2,"y")</f>
        <v>4</v>
      </c>
      <c r="H51" s="16">
        <v>43402</v>
      </c>
      <c r="I51" s="16">
        <v>43708</v>
      </c>
      <c r="J51" s="15" t="s">
        <v>10</v>
      </c>
      <c r="K51" s="15" t="s">
        <v>27</v>
      </c>
      <c r="L51" s="15" t="s">
        <v>14</v>
      </c>
      <c r="M51" s="15" t="s">
        <v>114</v>
      </c>
      <c r="N51" s="15" t="s">
        <v>12</v>
      </c>
      <c r="O51" s="15" t="str">
        <f t="shared" si="1"/>
        <v>-</v>
      </c>
      <c r="P51" s="15" t="s">
        <v>22</v>
      </c>
      <c r="Q51" s="15" t="s">
        <v>12</v>
      </c>
      <c r="R51" s="17">
        <v>3000</v>
      </c>
      <c r="S51" s="17">
        <v>0</v>
      </c>
      <c r="T51" s="17">
        <v>3000</v>
      </c>
      <c r="U51" s="15">
        <v>3</v>
      </c>
      <c r="V51" s="18">
        <v>0.81</v>
      </c>
    </row>
    <row r="52" spans="1:22" ht="36" customHeight="1" x14ac:dyDescent="0.35">
      <c r="A52" s="15">
        <v>79455</v>
      </c>
      <c r="B52" s="16">
        <v>43270</v>
      </c>
      <c r="D52" s="15">
        <v>208272</v>
      </c>
      <c r="E52" s="15" t="s">
        <v>7</v>
      </c>
      <c r="F52" s="61">
        <v>42656</v>
      </c>
      <c r="G52" s="62">
        <f>DATEDIF(F52,Dropdowns!$C$2,"y")</f>
        <v>4</v>
      </c>
      <c r="H52" s="16">
        <v>43262</v>
      </c>
      <c r="J52" s="15" t="s">
        <v>10</v>
      </c>
      <c r="K52" s="15" t="s">
        <v>5</v>
      </c>
      <c r="L52" s="15" t="s">
        <v>14</v>
      </c>
      <c r="M52" s="15" t="s">
        <v>86</v>
      </c>
      <c r="N52" s="15" t="s">
        <v>12</v>
      </c>
      <c r="O52" s="15" t="str">
        <f t="shared" si="1"/>
        <v>-</v>
      </c>
      <c r="Q52" s="15" t="s">
        <v>12</v>
      </c>
      <c r="R52" s="17">
        <v>1600</v>
      </c>
      <c r="S52" s="17">
        <v>400</v>
      </c>
      <c r="T52" s="17">
        <v>2000</v>
      </c>
      <c r="U52" s="15">
        <v>4</v>
      </c>
      <c r="V52" s="18">
        <v>0.6</v>
      </c>
    </row>
    <row r="53" spans="1:22" ht="36" customHeight="1" x14ac:dyDescent="0.35">
      <c r="A53" s="15">
        <v>117555</v>
      </c>
      <c r="B53" s="16">
        <v>43742</v>
      </c>
      <c r="D53" s="15">
        <v>311783</v>
      </c>
      <c r="E53" s="15" t="s">
        <v>7</v>
      </c>
      <c r="F53" s="61">
        <v>42691</v>
      </c>
      <c r="G53" s="62">
        <f>DATEDIF(F53,Dropdowns!$C$2,"y")</f>
        <v>4</v>
      </c>
      <c r="H53" s="16">
        <v>43742</v>
      </c>
      <c r="J53" s="15" t="s">
        <v>10</v>
      </c>
      <c r="K53" s="15" t="s">
        <v>26</v>
      </c>
      <c r="L53" s="15" t="s">
        <v>14</v>
      </c>
      <c r="M53" s="15" t="s">
        <v>82</v>
      </c>
      <c r="N53" s="15" t="s">
        <v>12</v>
      </c>
      <c r="O53" s="15" t="str">
        <f t="shared" si="1"/>
        <v>-</v>
      </c>
      <c r="P53" s="15" t="s">
        <v>21</v>
      </c>
      <c r="Q53" s="15" t="s">
        <v>12</v>
      </c>
      <c r="R53" s="17">
        <v>14500</v>
      </c>
      <c r="S53" s="17">
        <v>0</v>
      </c>
      <c r="T53" s="17">
        <v>14500</v>
      </c>
      <c r="U53" s="15">
        <v>4</v>
      </c>
      <c r="V53" s="18">
        <v>1.0900000000000001</v>
      </c>
    </row>
    <row r="54" spans="1:22" ht="36" customHeight="1" x14ac:dyDescent="0.35">
      <c r="A54" s="15">
        <v>77413</v>
      </c>
      <c r="B54" s="16">
        <v>43250</v>
      </c>
      <c r="D54" s="15">
        <v>203059</v>
      </c>
      <c r="E54" s="15" t="s">
        <v>7</v>
      </c>
      <c r="F54" s="61">
        <v>42745</v>
      </c>
      <c r="G54" s="62">
        <f>DATEDIF(F54,Dropdowns!$C$2,"y")</f>
        <v>3</v>
      </c>
      <c r="H54" s="16">
        <v>43234</v>
      </c>
      <c r="J54" s="15" t="s">
        <v>10</v>
      </c>
      <c r="K54" s="15" t="s">
        <v>5</v>
      </c>
      <c r="L54" s="15" t="s">
        <v>14</v>
      </c>
      <c r="M54" s="15" t="s">
        <v>86</v>
      </c>
      <c r="N54" s="15" t="s">
        <v>12</v>
      </c>
      <c r="O54" s="15" t="str">
        <f t="shared" si="1"/>
        <v>-</v>
      </c>
      <c r="P54" s="15" t="s">
        <v>21</v>
      </c>
      <c r="Q54" s="15" t="s">
        <v>12</v>
      </c>
      <c r="R54" s="17">
        <v>1600</v>
      </c>
      <c r="S54" s="17">
        <v>400</v>
      </c>
      <c r="T54" s="17">
        <v>2000</v>
      </c>
      <c r="U54" s="15">
        <v>4</v>
      </c>
      <c r="V54" s="18">
        <v>0.59</v>
      </c>
    </row>
    <row r="55" spans="1:22" ht="36" customHeight="1" x14ac:dyDescent="0.35">
      <c r="A55" s="15">
        <v>89053</v>
      </c>
      <c r="B55" s="16">
        <v>43371</v>
      </c>
      <c r="D55" s="15">
        <v>234621</v>
      </c>
      <c r="E55" s="15" t="s">
        <v>7</v>
      </c>
      <c r="F55" s="61">
        <v>42849</v>
      </c>
      <c r="G55" s="62">
        <f>DATEDIF(F55,Dropdowns!$C$2,"y")</f>
        <v>3</v>
      </c>
      <c r="H55" s="16">
        <v>43364</v>
      </c>
      <c r="J55" s="15" t="s">
        <v>10</v>
      </c>
      <c r="K55" s="15" t="s">
        <v>19</v>
      </c>
      <c r="L55" s="15" t="s">
        <v>18</v>
      </c>
      <c r="M55" s="15" t="s">
        <v>87</v>
      </c>
      <c r="N55" s="15" t="s">
        <v>17</v>
      </c>
      <c r="O55" s="15" t="str">
        <f t="shared" si="1"/>
        <v>Yes</v>
      </c>
      <c r="P55" s="15" t="s">
        <v>21</v>
      </c>
      <c r="Q55" s="15" t="s">
        <v>17</v>
      </c>
      <c r="R55" s="17">
        <v>2500</v>
      </c>
      <c r="S55" s="17">
        <v>0</v>
      </c>
      <c r="T55" s="17">
        <v>2500</v>
      </c>
      <c r="U55" s="15">
        <v>5</v>
      </c>
      <c r="V55" s="18">
        <v>0.76</v>
      </c>
    </row>
    <row r="56" spans="1:22" ht="36" customHeight="1" x14ac:dyDescent="0.35">
      <c r="A56" s="15">
        <v>96998</v>
      </c>
      <c r="B56" s="16">
        <v>43496</v>
      </c>
      <c r="D56" s="15">
        <v>256693</v>
      </c>
      <c r="E56" s="15" t="s">
        <v>7</v>
      </c>
      <c r="F56" s="61">
        <v>42864</v>
      </c>
      <c r="G56" s="62">
        <f>DATEDIF(F56,Dropdowns!$C$2,"y")</f>
        <v>3</v>
      </c>
      <c r="H56" s="16">
        <v>43474</v>
      </c>
      <c r="J56" s="15" t="s">
        <v>10</v>
      </c>
      <c r="K56" s="15" t="s">
        <v>15</v>
      </c>
      <c r="L56" s="15" t="s">
        <v>14</v>
      </c>
      <c r="M56" s="15" t="s">
        <v>15</v>
      </c>
      <c r="N56" s="15" t="s">
        <v>12</v>
      </c>
      <c r="O56" s="15" t="str">
        <f t="shared" si="1"/>
        <v>-</v>
      </c>
      <c r="P56" s="15" t="s">
        <v>21</v>
      </c>
      <c r="Q56" s="15" t="s">
        <v>12</v>
      </c>
      <c r="R56" s="20">
        <v>4000</v>
      </c>
      <c r="T56" s="17">
        <v>4000</v>
      </c>
      <c r="V56" s="18">
        <v>0.97</v>
      </c>
    </row>
    <row r="57" spans="1:22" ht="36" customHeight="1" x14ac:dyDescent="0.35">
      <c r="A57" s="15">
        <v>75888</v>
      </c>
      <c r="B57" s="16">
        <v>43220</v>
      </c>
      <c r="D57" s="15">
        <v>199006</v>
      </c>
      <c r="E57" s="15" t="s">
        <v>7</v>
      </c>
      <c r="F57" s="61">
        <v>42881</v>
      </c>
      <c r="G57" s="62">
        <f>DATEDIF(F57,Dropdowns!$C$2,"y")</f>
        <v>3</v>
      </c>
      <c r="H57" s="16">
        <v>43206</v>
      </c>
      <c r="J57" s="15" t="s">
        <v>11</v>
      </c>
      <c r="K57" s="15" t="s">
        <v>25</v>
      </c>
      <c r="L57" s="15" t="s">
        <v>14</v>
      </c>
      <c r="M57" s="15" t="s">
        <v>91</v>
      </c>
      <c r="N57" s="15" t="s">
        <v>12</v>
      </c>
      <c r="O57" s="15" t="str">
        <f t="shared" si="1"/>
        <v>-</v>
      </c>
      <c r="P57" s="15" t="s">
        <v>32</v>
      </c>
      <c r="Q57" s="15" t="s">
        <v>12</v>
      </c>
      <c r="R57" s="17">
        <v>500</v>
      </c>
      <c r="S57" s="17">
        <v>259</v>
      </c>
      <c r="T57" s="17">
        <v>759</v>
      </c>
      <c r="U57" s="15">
        <v>2</v>
      </c>
      <c r="V57" s="18">
        <v>0.54</v>
      </c>
    </row>
    <row r="58" spans="1:22" ht="36" customHeight="1" x14ac:dyDescent="0.35">
      <c r="A58" s="15">
        <v>81783</v>
      </c>
      <c r="B58" s="16">
        <v>43297</v>
      </c>
      <c r="D58" s="15">
        <v>214268</v>
      </c>
      <c r="E58" s="15" t="s">
        <v>7</v>
      </c>
      <c r="F58" s="61">
        <v>42889</v>
      </c>
      <c r="G58" s="62">
        <f>DATEDIF(F58,Dropdowns!$C$2,"y")</f>
        <v>3</v>
      </c>
      <c r="H58" s="16">
        <v>43286</v>
      </c>
      <c r="J58" s="15" t="s">
        <v>10</v>
      </c>
      <c r="K58" s="15" t="s">
        <v>15</v>
      </c>
      <c r="L58" s="15" t="s">
        <v>14</v>
      </c>
      <c r="M58" s="15" t="s">
        <v>15</v>
      </c>
      <c r="N58" s="15" t="s">
        <v>12</v>
      </c>
      <c r="O58" s="15" t="str">
        <f t="shared" si="1"/>
        <v>-</v>
      </c>
      <c r="P58" s="15" t="s">
        <v>21</v>
      </c>
      <c r="Q58" s="15" t="s">
        <v>12</v>
      </c>
      <c r="R58" s="17">
        <v>2100</v>
      </c>
      <c r="S58" s="17">
        <v>0</v>
      </c>
      <c r="T58" s="17">
        <v>2100</v>
      </c>
      <c r="U58" s="15">
        <v>3</v>
      </c>
      <c r="V58" s="18">
        <v>0.63</v>
      </c>
    </row>
    <row r="59" spans="1:22" ht="36" customHeight="1" x14ac:dyDescent="0.35">
      <c r="A59" s="15">
        <v>74808</v>
      </c>
      <c r="B59" s="16">
        <v>43200</v>
      </c>
      <c r="D59" s="15">
        <v>196300</v>
      </c>
      <c r="E59" s="15" t="s">
        <v>7</v>
      </c>
      <c r="F59" s="61">
        <v>42921</v>
      </c>
      <c r="G59" s="62">
        <f>DATEDIF(F59,Dropdowns!$C$2,"y")</f>
        <v>3</v>
      </c>
      <c r="H59" s="16">
        <v>43199</v>
      </c>
      <c r="J59" s="15" t="s">
        <v>10</v>
      </c>
      <c r="K59" s="15" t="s">
        <v>19</v>
      </c>
      <c r="L59" s="15" t="s">
        <v>18</v>
      </c>
      <c r="M59" s="15" t="s">
        <v>87</v>
      </c>
      <c r="N59" s="15" t="s">
        <v>17</v>
      </c>
      <c r="O59" s="15" t="str">
        <f t="shared" si="1"/>
        <v>Yes</v>
      </c>
      <c r="Q59" s="15" t="s">
        <v>17</v>
      </c>
      <c r="R59" s="17">
        <v>0</v>
      </c>
      <c r="S59" s="17">
        <v>0</v>
      </c>
      <c r="T59" s="17">
        <v>0</v>
      </c>
      <c r="U59" s="15">
        <v>2</v>
      </c>
      <c r="V59" s="18">
        <v>0.45</v>
      </c>
    </row>
    <row r="60" spans="1:22" ht="36" customHeight="1" x14ac:dyDescent="0.35">
      <c r="A60" s="15">
        <v>96366</v>
      </c>
      <c r="B60" s="16">
        <v>43495</v>
      </c>
      <c r="D60" s="15">
        <v>255065</v>
      </c>
      <c r="E60" s="15" t="s">
        <v>7</v>
      </c>
      <c r="F60" s="61">
        <v>42946</v>
      </c>
      <c r="G60" s="62">
        <f>DATEDIF(F60,Dropdowns!$C$2,"y")</f>
        <v>3</v>
      </c>
      <c r="H60" s="16">
        <v>43472</v>
      </c>
      <c r="J60" s="15" t="s">
        <v>11</v>
      </c>
      <c r="K60" s="15" t="s">
        <v>19</v>
      </c>
      <c r="L60" s="15" t="s">
        <v>18</v>
      </c>
      <c r="M60" s="15" t="s">
        <v>87</v>
      </c>
      <c r="N60" s="15" t="s">
        <v>17</v>
      </c>
      <c r="O60" s="15" t="str">
        <f t="shared" si="1"/>
        <v>Yes</v>
      </c>
      <c r="P60" s="15" t="s">
        <v>21</v>
      </c>
      <c r="Q60" s="15" t="s">
        <v>17</v>
      </c>
      <c r="R60" s="17">
        <v>4000</v>
      </c>
      <c r="S60" s="17">
        <v>0</v>
      </c>
      <c r="T60" s="17">
        <v>4000</v>
      </c>
      <c r="U60" s="15">
        <v>3</v>
      </c>
      <c r="V60" s="18">
        <v>0.95</v>
      </c>
    </row>
    <row r="61" spans="1:22" ht="36" customHeight="1" x14ac:dyDescent="0.35">
      <c r="A61" s="15">
        <v>75500</v>
      </c>
      <c r="B61" s="16">
        <v>43231</v>
      </c>
      <c r="D61" s="15">
        <v>198139</v>
      </c>
      <c r="E61" s="15" t="s">
        <v>7</v>
      </c>
      <c r="F61" s="61">
        <v>42966</v>
      </c>
      <c r="G61" s="62">
        <f>DATEDIF(F61,Dropdowns!$C$2,"y")</f>
        <v>3</v>
      </c>
      <c r="H61" s="16">
        <v>43207</v>
      </c>
      <c r="J61" s="15" t="s">
        <v>11</v>
      </c>
      <c r="K61" s="15" t="s">
        <v>15</v>
      </c>
      <c r="L61" s="15" t="s">
        <v>14</v>
      </c>
      <c r="M61" s="15" t="s">
        <v>15</v>
      </c>
      <c r="N61" s="15" t="s">
        <v>12</v>
      </c>
      <c r="O61" s="15" t="str">
        <f t="shared" si="1"/>
        <v>-</v>
      </c>
      <c r="P61" s="15" t="s">
        <v>21</v>
      </c>
      <c r="Q61" s="15" t="s">
        <v>12</v>
      </c>
      <c r="R61" s="17">
        <v>0</v>
      </c>
      <c r="S61" s="17">
        <v>0</v>
      </c>
      <c r="T61" s="17">
        <v>0</v>
      </c>
      <c r="U61" s="15">
        <v>3</v>
      </c>
      <c r="V61" s="18">
        <v>0.47</v>
      </c>
    </row>
    <row r="62" spans="1:22" ht="36" customHeight="1" x14ac:dyDescent="0.35">
      <c r="A62" s="15">
        <v>88739</v>
      </c>
      <c r="B62" s="16">
        <v>43390</v>
      </c>
      <c r="C62" s="16">
        <v>43553</v>
      </c>
      <c r="D62" s="15">
        <v>233702</v>
      </c>
      <c r="E62" s="15" t="s">
        <v>7</v>
      </c>
      <c r="F62" s="61">
        <v>42966</v>
      </c>
      <c r="G62" s="62">
        <f>DATEDIF(F62,Dropdowns!$C$2,"y")</f>
        <v>3</v>
      </c>
      <c r="H62" s="16">
        <v>43362</v>
      </c>
      <c r="I62" s="16">
        <v>43553</v>
      </c>
      <c r="J62" s="15" t="s">
        <v>10</v>
      </c>
      <c r="K62" s="15" t="s">
        <v>15</v>
      </c>
      <c r="L62" s="15" t="s">
        <v>14</v>
      </c>
      <c r="M62" s="15" t="s">
        <v>15</v>
      </c>
      <c r="N62" s="15" t="s">
        <v>12</v>
      </c>
      <c r="O62" s="15" t="str">
        <f t="shared" si="1"/>
        <v>-</v>
      </c>
      <c r="Q62" s="15" t="s">
        <v>12</v>
      </c>
      <c r="R62" s="17">
        <v>600</v>
      </c>
      <c r="S62" s="17">
        <v>1775</v>
      </c>
      <c r="T62" s="17">
        <v>2375</v>
      </c>
      <c r="U62" s="15">
        <v>4</v>
      </c>
      <c r="V62" s="18">
        <v>0.74</v>
      </c>
    </row>
    <row r="63" spans="1:22" ht="36" customHeight="1" x14ac:dyDescent="0.35">
      <c r="A63" s="15">
        <v>88633</v>
      </c>
      <c r="B63" s="16">
        <v>43361</v>
      </c>
      <c r="D63" s="15">
        <v>233424</v>
      </c>
      <c r="E63" s="15" t="s">
        <v>7</v>
      </c>
      <c r="F63" s="61">
        <v>42995</v>
      </c>
      <c r="G63" s="62">
        <f>DATEDIF(F63,Dropdowns!$C$2,"y")</f>
        <v>3</v>
      </c>
      <c r="H63" s="16">
        <v>43361</v>
      </c>
      <c r="J63" s="15" t="s">
        <v>11</v>
      </c>
      <c r="K63" s="15" t="s">
        <v>5</v>
      </c>
      <c r="L63" s="15" t="s">
        <v>14</v>
      </c>
      <c r="M63" s="15" t="s">
        <v>86</v>
      </c>
      <c r="N63" s="15" t="s">
        <v>12</v>
      </c>
      <c r="O63" s="15" t="str">
        <f t="shared" si="1"/>
        <v>-</v>
      </c>
      <c r="Q63" s="15" t="s">
        <v>12</v>
      </c>
      <c r="R63" s="17">
        <v>850</v>
      </c>
      <c r="S63" s="17">
        <v>1420</v>
      </c>
      <c r="T63" s="17">
        <v>2270</v>
      </c>
      <c r="U63" s="15">
        <v>3</v>
      </c>
      <c r="V63" s="18">
        <v>0.72</v>
      </c>
    </row>
    <row r="64" spans="1:22" ht="36" customHeight="1" x14ac:dyDescent="0.35">
      <c r="A64" s="15">
        <v>84767</v>
      </c>
      <c r="B64" s="16">
        <v>43325</v>
      </c>
      <c r="D64" s="15">
        <v>222462</v>
      </c>
      <c r="E64" s="15" t="s">
        <v>7</v>
      </c>
      <c r="F64" s="61">
        <v>43005</v>
      </c>
      <c r="G64" s="62">
        <f>DATEDIF(F64,Dropdowns!$C$2,"y")</f>
        <v>3</v>
      </c>
      <c r="H64" s="16">
        <v>43321</v>
      </c>
      <c r="J64" s="15" t="s">
        <v>11</v>
      </c>
      <c r="K64" s="15" t="s">
        <v>19</v>
      </c>
      <c r="L64" s="15" t="s">
        <v>18</v>
      </c>
      <c r="M64" s="15" t="s">
        <v>87</v>
      </c>
      <c r="N64" s="15" t="s">
        <v>12</v>
      </c>
      <c r="O64" s="15" t="str">
        <f t="shared" si="1"/>
        <v>-</v>
      </c>
      <c r="Q64" s="15" t="s">
        <v>12</v>
      </c>
      <c r="R64" s="17">
        <v>2000</v>
      </c>
      <c r="S64" s="17">
        <v>230</v>
      </c>
      <c r="T64" s="17">
        <v>2230</v>
      </c>
      <c r="U64" s="15">
        <v>3</v>
      </c>
      <c r="V64" s="18">
        <v>0.7</v>
      </c>
    </row>
    <row r="65" spans="1:22" ht="36" customHeight="1" x14ac:dyDescent="0.35">
      <c r="A65" s="15">
        <v>82582</v>
      </c>
      <c r="B65" s="16">
        <v>43297</v>
      </c>
      <c r="D65" s="15">
        <v>216411</v>
      </c>
      <c r="E65" s="15" t="s">
        <v>7</v>
      </c>
      <c r="F65" s="61">
        <v>43008</v>
      </c>
      <c r="G65" s="62">
        <f>DATEDIF(F65,Dropdowns!$C$2,"y")</f>
        <v>3</v>
      </c>
      <c r="H65" s="16">
        <v>43283</v>
      </c>
      <c r="J65" s="15" t="s">
        <v>10</v>
      </c>
      <c r="K65" s="15" t="s">
        <v>15</v>
      </c>
      <c r="L65" s="15" t="s">
        <v>14</v>
      </c>
      <c r="M65" s="15" t="s">
        <v>15</v>
      </c>
      <c r="N65" s="15" t="s">
        <v>12</v>
      </c>
      <c r="O65" s="15" t="str">
        <f t="shared" si="1"/>
        <v>-</v>
      </c>
      <c r="P65" s="15" t="s">
        <v>22</v>
      </c>
      <c r="Q65" s="15" t="s">
        <v>12</v>
      </c>
      <c r="R65" s="17">
        <v>1800</v>
      </c>
      <c r="S65" s="17">
        <v>350</v>
      </c>
      <c r="T65" s="17">
        <v>2150</v>
      </c>
      <c r="U65" s="15">
        <v>3</v>
      </c>
      <c r="V65" s="18">
        <v>0.67</v>
      </c>
    </row>
    <row r="66" spans="1:22" ht="36" customHeight="1" x14ac:dyDescent="0.35">
      <c r="A66" s="15">
        <v>75889</v>
      </c>
      <c r="B66" s="16">
        <v>43203</v>
      </c>
      <c r="D66" s="15">
        <v>199008</v>
      </c>
      <c r="E66" s="15" t="s">
        <v>7</v>
      </c>
      <c r="F66" s="61">
        <v>43059</v>
      </c>
      <c r="G66" s="62">
        <f>DATEDIF(F66,Dropdowns!$C$2,"y")</f>
        <v>3</v>
      </c>
      <c r="H66" s="16">
        <v>43189</v>
      </c>
      <c r="J66" s="15" t="s">
        <v>10</v>
      </c>
      <c r="K66" s="15" t="s">
        <v>15</v>
      </c>
      <c r="L66" s="15" t="s">
        <v>23</v>
      </c>
      <c r="M66" s="15" t="s">
        <v>15</v>
      </c>
      <c r="N66" s="15" t="s">
        <v>12</v>
      </c>
      <c r="O66" s="15" t="str">
        <f t="shared" ref="O66:O85" si="2">IF(N66="english","-","Yes")</f>
        <v>-</v>
      </c>
      <c r="P66" s="15" t="s">
        <v>16</v>
      </c>
      <c r="Q66" s="15" t="s">
        <v>12</v>
      </c>
      <c r="R66" s="17">
        <v>1350</v>
      </c>
      <c r="S66" s="17">
        <v>0</v>
      </c>
      <c r="T66" s="17">
        <v>1350</v>
      </c>
      <c r="U66" s="15">
        <v>2</v>
      </c>
      <c r="V66" s="18">
        <v>0.56000000000000005</v>
      </c>
    </row>
    <row r="67" spans="1:22" ht="36" customHeight="1" x14ac:dyDescent="0.35">
      <c r="A67" s="15">
        <v>95209</v>
      </c>
      <c r="B67" s="16">
        <v>43439</v>
      </c>
      <c r="C67" s="16">
        <v>43518</v>
      </c>
      <c r="D67" s="15">
        <v>251823</v>
      </c>
      <c r="E67" s="15" t="s">
        <v>7</v>
      </c>
      <c r="F67" s="61">
        <v>43066</v>
      </c>
      <c r="G67" s="62">
        <f>DATEDIF(F67,Dropdowns!$C$2,"y")</f>
        <v>3</v>
      </c>
      <c r="H67" s="16">
        <v>43444</v>
      </c>
      <c r="I67" s="16">
        <v>43518</v>
      </c>
      <c r="J67" s="15" t="s">
        <v>10</v>
      </c>
      <c r="K67" s="15" t="s">
        <v>5</v>
      </c>
      <c r="L67" s="15" t="s">
        <v>14</v>
      </c>
      <c r="M67" s="15" t="s">
        <v>86</v>
      </c>
      <c r="N67" s="15" t="s">
        <v>12</v>
      </c>
      <c r="O67" s="15" t="str">
        <f t="shared" si="2"/>
        <v>-</v>
      </c>
      <c r="Q67" s="15" t="s">
        <v>12</v>
      </c>
      <c r="R67" s="17">
        <v>3400</v>
      </c>
      <c r="S67" s="17">
        <v>0</v>
      </c>
      <c r="T67" s="17">
        <v>3400</v>
      </c>
      <c r="U67" s="15">
        <v>2</v>
      </c>
      <c r="V67" s="18">
        <v>0.92</v>
      </c>
    </row>
    <row r="68" spans="1:22" ht="36" customHeight="1" x14ac:dyDescent="0.35">
      <c r="A68" s="15">
        <v>92170</v>
      </c>
      <c r="B68" s="16">
        <v>43385</v>
      </c>
      <c r="D68" s="15">
        <v>246499</v>
      </c>
      <c r="E68" s="15" t="s">
        <v>7</v>
      </c>
      <c r="F68" s="61">
        <v>43087</v>
      </c>
      <c r="G68" s="62">
        <f>DATEDIF(F68,Dropdowns!$C$2,"y")</f>
        <v>3</v>
      </c>
      <c r="H68" s="16">
        <v>43385</v>
      </c>
      <c r="J68" s="15" t="s">
        <v>11</v>
      </c>
      <c r="K68" s="15" t="s">
        <v>15</v>
      </c>
      <c r="L68" s="15" t="s">
        <v>14</v>
      </c>
      <c r="M68" s="15" t="s">
        <v>15</v>
      </c>
      <c r="N68" s="15" t="s">
        <v>12</v>
      </c>
      <c r="O68" s="15" t="str">
        <f t="shared" si="2"/>
        <v>-</v>
      </c>
      <c r="P68" s="15" t="s">
        <v>21</v>
      </c>
      <c r="Q68" s="15" t="s">
        <v>12</v>
      </c>
      <c r="R68" s="17">
        <v>3000</v>
      </c>
      <c r="S68" s="17">
        <v>0</v>
      </c>
      <c r="T68" s="17">
        <v>3000</v>
      </c>
      <c r="U68" s="15">
        <v>3</v>
      </c>
      <c r="V68" s="18">
        <v>0.87</v>
      </c>
    </row>
    <row r="69" spans="1:22" ht="36" customHeight="1" x14ac:dyDescent="0.35">
      <c r="A69" s="15">
        <v>82953</v>
      </c>
      <c r="B69" s="16">
        <v>43304</v>
      </c>
      <c r="D69" s="15">
        <v>217423</v>
      </c>
      <c r="E69" s="15" t="s">
        <v>7</v>
      </c>
      <c r="F69" s="61">
        <v>43152</v>
      </c>
      <c r="G69" s="62">
        <f>DATEDIF(F69,Dropdowns!$C$2,"y")</f>
        <v>2</v>
      </c>
      <c r="H69" s="16">
        <v>43297</v>
      </c>
      <c r="J69" s="15" t="s">
        <v>10</v>
      </c>
      <c r="K69" s="15" t="s">
        <v>25</v>
      </c>
      <c r="L69" s="15" t="s">
        <v>14</v>
      </c>
      <c r="M69" s="15" t="s">
        <v>91</v>
      </c>
      <c r="N69" s="15" t="s">
        <v>12</v>
      </c>
      <c r="O69" s="15" t="str">
        <f t="shared" si="2"/>
        <v>-</v>
      </c>
      <c r="Q69" s="15" t="s">
        <v>12</v>
      </c>
      <c r="R69" s="17">
        <v>1200</v>
      </c>
      <c r="S69" s="17">
        <v>1000</v>
      </c>
      <c r="T69" s="17">
        <v>2200</v>
      </c>
      <c r="U69" s="15">
        <v>4</v>
      </c>
      <c r="V69" s="18">
        <v>1.1399999999999999</v>
      </c>
    </row>
    <row r="70" spans="1:22" ht="36" customHeight="1" x14ac:dyDescent="0.35">
      <c r="A70" s="15">
        <v>75874</v>
      </c>
      <c r="B70" s="16">
        <v>43217</v>
      </c>
      <c r="D70" s="15">
        <v>198963</v>
      </c>
      <c r="E70" s="15" t="s">
        <v>7</v>
      </c>
      <c r="F70" s="61">
        <v>43168</v>
      </c>
      <c r="G70" s="62">
        <f>DATEDIF(F70,Dropdowns!$C$2,"y")</f>
        <v>2</v>
      </c>
      <c r="H70" s="16">
        <v>43210</v>
      </c>
      <c r="J70" s="15" t="s">
        <v>11</v>
      </c>
      <c r="K70" s="15" t="s">
        <v>15</v>
      </c>
      <c r="L70" s="15" t="s">
        <v>14</v>
      </c>
      <c r="M70" s="15" t="s">
        <v>15</v>
      </c>
      <c r="N70" s="15" t="s">
        <v>12</v>
      </c>
      <c r="O70" s="15" t="str">
        <f t="shared" si="2"/>
        <v>-</v>
      </c>
      <c r="Q70" s="15" t="s">
        <v>12</v>
      </c>
      <c r="R70" s="17">
        <v>0</v>
      </c>
      <c r="S70" s="17">
        <v>355</v>
      </c>
      <c r="T70" s="17">
        <v>355</v>
      </c>
      <c r="U70" s="15">
        <v>4</v>
      </c>
      <c r="V70" s="18">
        <v>1.1200000000000001</v>
      </c>
    </row>
    <row r="71" spans="1:22" ht="36" customHeight="1" x14ac:dyDescent="0.35">
      <c r="A71" s="15">
        <v>77192</v>
      </c>
      <c r="B71" s="16">
        <v>43243</v>
      </c>
      <c r="D71" s="15">
        <v>202499</v>
      </c>
      <c r="E71" s="15" t="s">
        <v>7</v>
      </c>
      <c r="F71" s="61">
        <v>43171</v>
      </c>
      <c r="G71" s="62">
        <f>DATEDIF(F71,Dropdowns!$C$2,"y")</f>
        <v>2</v>
      </c>
      <c r="H71" s="16">
        <v>43228</v>
      </c>
      <c r="J71" s="15" t="s">
        <v>11</v>
      </c>
      <c r="K71" s="15" t="s">
        <v>26</v>
      </c>
      <c r="L71" s="15" t="s">
        <v>18</v>
      </c>
      <c r="M71" s="15" t="s">
        <v>91</v>
      </c>
      <c r="N71" s="15" t="s">
        <v>12</v>
      </c>
      <c r="O71" s="15" t="str">
        <f t="shared" si="2"/>
        <v>-</v>
      </c>
      <c r="Q71" s="15" t="s">
        <v>12</v>
      </c>
      <c r="R71" s="17">
        <v>1300</v>
      </c>
      <c r="S71" s="17">
        <v>75</v>
      </c>
      <c r="T71" s="17">
        <v>1375</v>
      </c>
      <c r="U71" s="15">
        <v>2</v>
      </c>
      <c r="V71" s="18">
        <v>1.1299999999999999</v>
      </c>
    </row>
    <row r="72" spans="1:22" ht="36" customHeight="1" x14ac:dyDescent="0.35">
      <c r="A72" s="15">
        <v>108564</v>
      </c>
      <c r="B72" s="16">
        <v>43647</v>
      </c>
      <c r="D72" s="15">
        <v>287867</v>
      </c>
      <c r="E72" s="15" t="s">
        <v>7</v>
      </c>
      <c r="F72" s="61">
        <v>43272</v>
      </c>
      <c r="G72" s="62">
        <f>DATEDIF(F72,Dropdowns!$C$2,"y")</f>
        <v>2</v>
      </c>
      <c r="H72" s="16">
        <v>43640</v>
      </c>
      <c r="J72" s="15" t="s">
        <v>10</v>
      </c>
      <c r="K72" s="15" t="s">
        <v>15</v>
      </c>
      <c r="L72" s="15" t="s">
        <v>14</v>
      </c>
      <c r="M72" s="15" t="s">
        <v>15</v>
      </c>
      <c r="N72" s="15" t="s">
        <v>12</v>
      </c>
      <c r="O72" s="15" t="str">
        <f t="shared" si="2"/>
        <v>-</v>
      </c>
      <c r="Q72" s="15" t="s">
        <v>12</v>
      </c>
      <c r="R72" s="17">
        <v>8000</v>
      </c>
      <c r="S72" s="17">
        <v>0</v>
      </c>
      <c r="T72" s="17">
        <v>8000</v>
      </c>
      <c r="U72" s="15">
        <v>3</v>
      </c>
      <c r="V72" s="18">
        <v>1.24</v>
      </c>
    </row>
    <row r="73" spans="1:22" ht="36" customHeight="1" x14ac:dyDescent="0.35">
      <c r="A73" s="15">
        <v>92172</v>
      </c>
      <c r="B73" s="16">
        <v>43388</v>
      </c>
      <c r="C73" s="16">
        <v>43707</v>
      </c>
      <c r="D73" s="15">
        <v>243313</v>
      </c>
      <c r="E73" s="15" t="s">
        <v>7</v>
      </c>
      <c r="F73" s="61">
        <v>43320</v>
      </c>
      <c r="G73" s="62">
        <f>DATEDIF(F73,Dropdowns!$C$2,"y")</f>
        <v>2</v>
      </c>
      <c r="H73" s="16">
        <v>43388</v>
      </c>
      <c r="I73" s="16">
        <v>43707</v>
      </c>
      <c r="J73" s="15" t="s">
        <v>11</v>
      </c>
      <c r="K73" s="15" t="s">
        <v>19</v>
      </c>
      <c r="L73" s="15" t="s">
        <v>18</v>
      </c>
      <c r="M73" s="15" t="s">
        <v>87</v>
      </c>
      <c r="N73" s="15" t="s">
        <v>12</v>
      </c>
      <c r="O73" s="15" t="str">
        <f t="shared" si="2"/>
        <v>-</v>
      </c>
      <c r="P73" s="15" t="s">
        <v>21</v>
      </c>
      <c r="Q73" s="15" t="s">
        <v>17</v>
      </c>
      <c r="R73" s="17">
        <v>2800</v>
      </c>
      <c r="S73" s="17">
        <v>0</v>
      </c>
      <c r="T73" s="17">
        <v>2800</v>
      </c>
      <c r="U73" s="15">
        <v>6</v>
      </c>
      <c r="V73" s="18">
        <v>1.1499999999999999</v>
      </c>
    </row>
    <row r="74" spans="1:22" ht="36" customHeight="1" x14ac:dyDescent="0.35">
      <c r="A74" s="15">
        <v>96099</v>
      </c>
      <c r="B74" s="16">
        <v>43455</v>
      </c>
      <c r="C74" s="16">
        <v>43585</v>
      </c>
      <c r="D74" s="15">
        <v>254296</v>
      </c>
      <c r="E74" s="15" t="s">
        <v>7</v>
      </c>
      <c r="F74" s="61">
        <v>43341</v>
      </c>
      <c r="G74" s="62">
        <f>DATEDIF(F74,Dropdowns!$C$2,"y")</f>
        <v>2</v>
      </c>
      <c r="H74" s="16">
        <v>43455</v>
      </c>
      <c r="I74" s="16">
        <v>43585</v>
      </c>
      <c r="J74" s="15" t="s">
        <v>11</v>
      </c>
      <c r="K74" s="15" t="s">
        <v>19</v>
      </c>
      <c r="L74" s="15" t="s">
        <v>18</v>
      </c>
      <c r="M74" s="15" t="s">
        <v>87</v>
      </c>
      <c r="N74" s="15" t="s">
        <v>17</v>
      </c>
      <c r="O74" s="15" t="str">
        <f t="shared" si="2"/>
        <v>Yes</v>
      </c>
      <c r="Q74" s="15" t="s">
        <v>17</v>
      </c>
      <c r="R74" s="17">
        <v>3500</v>
      </c>
      <c r="S74" s="17">
        <v>0</v>
      </c>
      <c r="T74" s="17">
        <v>3500</v>
      </c>
      <c r="U74" s="15">
        <v>5</v>
      </c>
      <c r="V74" s="18">
        <v>1.2</v>
      </c>
    </row>
    <row r="75" spans="1:22" ht="36" customHeight="1" x14ac:dyDescent="0.35">
      <c r="A75" s="15">
        <v>93028</v>
      </c>
      <c r="B75" s="16">
        <v>43391</v>
      </c>
      <c r="D75" s="15">
        <v>245622</v>
      </c>
      <c r="E75" s="15" t="s">
        <v>7</v>
      </c>
      <c r="F75" s="61">
        <v>43362</v>
      </c>
      <c r="G75" s="62">
        <f>DATEDIF(F75,Dropdowns!$C$2,"y")</f>
        <v>2</v>
      </c>
      <c r="H75" s="16">
        <v>43391</v>
      </c>
      <c r="J75" s="15" t="s">
        <v>11</v>
      </c>
      <c r="K75" s="15" t="s">
        <v>15</v>
      </c>
      <c r="L75" s="15" t="s">
        <v>14</v>
      </c>
      <c r="M75" s="15" t="s">
        <v>15</v>
      </c>
      <c r="N75" s="15" t="s">
        <v>12</v>
      </c>
      <c r="O75" s="15" t="str">
        <f t="shared" si="2"/>
        <v>-</v>
      </c>
      <c r="Q75" s="15" t="s">
        <v>12</v>
      </c>
      <c r="R75" s="17">
        <v>3000</v>
      </c>
      <c r="S75" s="17">
        <v>0</v>
      </c>
      <c r="T75" s="17">
        <v>3000</v>
      </c>
      <c r="U75" s="15">
        <v>8</v>
      </c>
      <c r="V75" s="18">
        <v>1.1599999999999999</v>
      </c>
    </row>
    <row r="76" spans="1:22" ht="36" customHeight="1" x14ac:dyDescent="0.35">
      <c r="A76" s="15">
        <v>96998</v>
      </c>
      <c r="B76" s="16">
        <v>43496</v>
      </c>
      <c r="D76" s="15">
        <v>256694</v>
      </c>
      <c r="E76" s="15" t="s">
        <v>7</v>
      </c>
      <c r="F76" s="61">
        <v>43435</v>
      </c>
      <c r="G76" s="62">
        <f>DATEDIF(F76,Dropdowns!$C$2,"y")</f>
        <v>2</v>
      </c>
      <c r="H76" s="16">
        <v>43474</v>
      </c>
      <c r="J76" s="15" t="s">
        <v>11</v>
      </c>
      <c r="K76" s="15" t="s">
        <v>15</v>
      </c>
      <c r="L76" s="15" t="s">
        <v>14</v>
      </c>
      <c r="M76" s="15" t="s">
        <v>15</v>
      </c>
      <c r="N76" s="15" t="s">
        <v>12</v>
      </c>
      <c r="O76" s="15" t="str">
        <f t="shared" si="2"/>
        <v>-</v>
      </c>
      <c r="P76" s="15" t="s">
        <v>21</v>
      </c>
      <c r="Q76" s="15" t="s">
        <v>12</v>
      </c>
      <c r="R76" s="17">
        <v>4000</v>
      </c>
      <c r="T76" s="17">
        <v>4000</v>
      </c>
      <c r="V76" s="18">
        <v>1.21</v>
      </c>
    </row>
    <row r="77" spans="1:22" ht="36" customHeight="1" x14ac:dyDescent="0.35">
      <c r="A77" s="15">
        <v>94694</v>
      </c>
      <c r="B77" s="16">
        <v>43437</v>
      </c>
      <c r="D77" s="15">
        <v>250331</v>
      </c>
      <c r="E77" s="15" t="s">
        <v>7</v>
      </c>
      <c r="F77" s="61">
        <v>43445</v>
      </c>
      <c r="G77" s="62">
        <f>DATEDIF(F77,Dropdowns!$C$2,"y")</f>
        <v>2</v>
      </c>
      <c r="H77" s="16">
        <v>43430</v>
      </c>
      <c r="J77" s="15" t="s">
        <v>11</v>
      </c>
      <c r="K77" s="15" t="s">
        <v>15</v>
      </c>
      <c r="L77" s="15" t="s">
        <v>23</v>
      </c>
      <c r="M77" s="15" t="s">
        <v>15</v>
      </c>
      <c r="N77" s="15" t="s">
        <v>12</v>
      </c>
      <c r="O77" s="15" t="str">
        <f t="shared" si="2"/>
        <v>-</v>
      </c>
      <c r="P77" s="15" t="s">
        <v>22</v>
      </c>
      <c r="Q77" s="15" t="s">
        <v>12</v>
      </c>
      <c r="R77" s="17">
        <v>3000</v>
      </c>
      <c r="S77" s="17">
        <v>0</v>
      </c>
      <c r="T77" s="17">
        <v>3000</v>
      </c>
      <c r="U77" s="15">
        <v>3</v>
      </c>
      <c r="V77" s="18">
        <v>1.17</v>
      </c>
    </row>
    <row r="78" spans="1:22" ht="36" customHeight="1" x14ac:dyDescent="0.35">
      <c r="A78" s="15">
        <v>92353</v>
      </c>
      <c r="B78" s="16">
        <v>43404</v>
      </c>
      <c r="D78" s="15">
        <v>253450</v>
      </c>
      <c r="E78" s="15" t="s">
        <v>7</v>
      </c>
      <c r="F78" s="61">
        <v>43451</v>
      </c>
      <c r="G78" s="62">
        <f>DATEDIF(F78,Dropdowns!$C$2,"y")</f>
        <v>2</v>
      </c>
      <c r="H78" s="16">
        <v>43402</v>
      </c>
      <c r="J78" s="15" t="s">
        <v>10</v>
      </c>
      <c r="K78" s="15" t="s">
        <v>19</v>
      </c>
      <c r="L78" s="15" t="s">
        <v>18</v>
      </c>
      <c r="M78" s="15" t="s">
        <v>87</v>
      </c>
      <c r="N78" s="15" t="s">
        <v>17</v>
      </c>
      <c r="O78" s="15" t="str">
        <f t="shared" si="2"/>
        <v>Yes</v>
      </c>
      <c r="P78" s="15" t="s">
        <v>21</v>
      </c>
      <c r="Q78" s="15" t="s">
        <v>17</v>
      </c>
      <c r="R78" s="17">
        <v>3500</v>
      </c>
      <c r="S78" s="17">
        <v>0</v>
      </c>
      <c r="T78" s="17">
        <v>3500</v>
      </c>
      <c r="U78" s="15">
        <v>5</v>
      </c>
      <c r="V78" s="18">
        <v>1.19</v>
      </c>
    </row>
    <row r="79" spans="1:22" ht="36" customHeight="1" x14ac:dyDescent="0.35">
      <c r="A79" s="15">
        <v>94698</v>
      </c>
      <c r="B79" s="16">
        <v>43420</v>
      </c>
      <c r="C79" s="16">
        <v>43677</v>
      </c>
      <c r="D79" s="15">
        <v>250347</v>
      </c>
      <c r="E79" s="15" t="s">
        <v>7</v>
      </c>
      <c r="F79" s="61">
        <v>43454</v>
      </c>
      <c r="G79" s="62">
        <f>DATEDIF(F79,Dropdowns!$C$2,"y")</f>
        <v>2</v>
      </c>
      <c r="H79" s="16">
        <v>43406</v>
      </c>
      <c r="I79" s="16">
        <v>43677</v>
      </c>
      <c r="J79" s="15" t="s">
        <v>10</v>
      </c>
      <c r="K79" s="15" t="s">
        <v>31</v>
      </c>
      <c r="L79" s="15" t="s">
        <v>14</v>
      </c>
      <c r="M79" s="15" t="s">
        <v>91</v>
      </c>
      <c r="N79" s="15" t="s">
        <v>12</v>
      </c>
      <c r="O79" s="15" t="str">
        <f t="shared" si="2"/>
        <v>-</v>
      </c>
      <c r="Q79" s="15" t="s">
        <v>12</v>
      </c>
      <c r="R79" s="17">
        <v>3100</v>
      </c>
      <c r="S79" s="17">
        <v>30</v>
      </c>
      <c r="T79" s="17">
        <v>3130</v>
      </c>
      <c r="U79" s="15">
        <v>3</v>
      </c>
      <c r="V79" s="18">
        <v>1.18</v>
      </c>
    </row>
    <row r="80" spans="1:22" ht="36" customHeight="1" x14ac:dyDescent="0.35">
      <c r="A80" s="15">
        <v>103221</v>
      </c>
      <c r="B80" s="16">
        <v>43565</v>
      </c>
      <c r="D80" s="15">
        <v>273725</v>
      </c>
      <c r="E80" s="15" t="s">
        <v>7</v>
      </c>
      <c r="F80" s="61">
        <v>43504</v>
      </c>
      <c r="G80" s="62">
        <f>DATEDIF(F80,Dropdowns!$C$2,"y")</f>
        <v>1</v>
      </c>
      <c r="H80" s="16">
        <v>43560</v>
      </c>
      <c r="J80" s="15" t="s">
        <v>10</v>
      </c>
      <c r="K80" s="15" t="s">
        <v>28</v>
      </c>
      <c r="L80" s="15" t="s">
        <v>14</v>
      </c>
      <c r="M80" s="15" t="s">
        <v>80</v>
      </c>
      <c r="N80" s="15" t="s">
        <v>12</v>
      </c>
      <c r="O80" s="15" t="str">
        <f t="shared" si="2"/>
        <v>-</v>
      </c>
      <c r="P80" s="15" t="s">
        <v>22</v>
      </c>
      <c r="Q80" s="15" t="s">
        <v>12</v>
      </c>
      <c r="R80" s="17">
        <v>6000</v>
      </c>
      <c r="S80" s="17">
        <v>0</v>
      </c>
      <c r="T80" s="17">
        <v>6000</v>
      </c>
      <c r="U80" s="15">
        <v>4</v>
      </c>
      <c r="V80" s="18">
        <v>1.22</v>
      </c>
    </row>
    <row r="81" spans="1:22" ht="36" customHeight="1" x14ac:dyDescent="0.35">
      <c r="A81" s="15">
        <v>106592</v>
      </c>
      <c r="B81" s="16">
        <v>43622</v>
      </c>
      <c r="D81" s="15">
        <v>282503</v>
      </c>
      <c r="E81" s="15" t="s">
        <v>7</v>
      </c>
      <c r="F81" s="61">
        <v>43568</v>
      </c>
      <c r="G81" s="62">
        <f>DATEDIF(F81,Dropdowns!$C$2,"y")</f>
        <v>1</v>
      </c>
      <c r="H81" s="16">
        <v>43608</v>
      </c>
      <c r="J81" s="15" t="s">
        <v>10</v>
      </c>
      <c r="K81" s="15" t="s">
        <v>15</v>
      </c>
      <c r="L81" s="15" t="s">
        <v>14</v>
      </c>
      <c r="M81" s="15" t="s">
        <v>15</v>
      </c>
      <c r="N81" s="15" t="s">
        <v>12</v>
      </c>
      <c r="O81" s="15" t="str">
        <f t="shared" si="2"/>
        <v>-</v>
      </c>
      <c r="P81" s="15" t="s">
        <v>22</v>
      </c>
      <c r="Q81" s="15" t="s">
        <v>12</v>
      </c>
      <c r="R81" s="17">
        <v>6000</v>
      </c>
      <c r="S81" s="17">
        <v>0</v>
      </c>
      <c r="T81" s="17">
        <v>6000</v>
      </c>
      <c r="U81" s="15">
        <v>4</v>
      </c>
      <c r="V81" s="18">
        <v>1.23</v>
      </c>
    </row>
    <row r="82" spans="1:22" ht="36" customHeight="1" x14ac:dyDescent="0.35">
      <c r="A82" s="15">
        <v>115233</v>
      </c>
      <c r="B82" s="16">
        <v>43724</v>
      </c>
      <c r="D82" s="15">
        <v>307558</v>
      </c>
      <c r="E82" s="15" t="s">
        <v>7</v>
      </c>
      <c r="F82" s="61">
        <v>43596</v>
      </c>
      <c r="G82" s="62">
        <f>DATEDIF(F82,Dropdowns!$C$2,"y")</f>
        <v>1</v>
      </c>
      <c r="H82" s="16">
        <v>43724</v>
      </c>
      <c r="J82" s="15" t="s">
        <v>10</v>
      </c>
      <c r="K82" s="15" t="s">
        <v>5</v>
      </c>
      <c r="L82" s="15" t="s">
        <v>14</v>
      </c>
      <c r="M82" s="15" t="s">
        <v>86</v>
      </c>
      <c r="N82" s="15" t="s">
        <v>12</v>
      </c>
      <c r="O82" s="15" t="str">
        <f t="shared" si="2"/>
        <v>-</v>
      </c>
      <c r="Q82" s="15" t="s">
        <v>12</v>
      </c>
      <c r="R82" s="17">
        <v>10000</v>
      </c>
      <c r="S82" s="17">
        <v>0</v>
      </c>
      <c r="T82" s="17">
        <v>10000</v>
      </c>
      <c r="U82" s="15">
        <v>5</v>
      </c>
      <c r="V82" s="18">
        <v>1.26</v>
      </c>
    </row>
    <row r="83" spans="1:22" ht="36" customHeight="1" x14ac:dyDescent="0.35">
      <c r="A83" s="15">
        <v>111208</v>
      </c>
      <c r="B83" s="16">
        <v>43678</v>
      </c>
      <c r="D83" s="15">
        <v>295529</v>
      </c>
      <c r="E83" s="15" t="s">
        <v>7</v>
      </c>
      <c r="F83" s="61">
        <v>43701</v>
      </c>
      <c r="G83" s="62">
        <f>DATEDIF(F83,Dropdowns!$C$2,"y")</f>
        <v>1</v>
      </c>
      <c r="H83" s="16">
        <v>43678</v>
      </c>
      <c r="J83" s="15" t="s">
        <v>11</v>
      </c>
      <c r="K83" s="15" t="s">
        <v>26</v>
      </c>
      <c r="L83" s="15" t="s">
        <v>14</v>
      </c>
      <c r="M83" s="15" t="s">
        <v>85</v>
      </c>
      <c r="N83" s="15" t="s">
        <v>29</v>
      </c>
      <c r="O83" s="15" t="str">
        <f t="shared" si="2"/>
        <v>Yes</v>
      </c>
      <c r="Q83" s="15" t="s">
        <v>29</v>
      </c>
      <c r="R83" s="17">
        <v>10000</v>
      </c>
      <c r="S83" s="17">
        <v>0</v>
      </c>
      <c r="T83" s="17">
        <v>10000</v>
      </c>
      <c r="U83" s="15">
        <v>3</v>
      </c>
      <c r="V83" s="18">
        <v>1.25</v>
      </c>
    </row>
    <row r="84" spans="1:22" ht="36" customHeight="1" x14ac:dyDescent="0.35">
      <c r="A84" s="15">
        <v>117555</v>
      </c>
      <c r="B84" s="16">
        <v>43742</v>
      </c>
      <c r="D84" s="15">
        <v>312527</v>
      </c>
      <c r="E84" s="15" t="s">
        <v>7</v>
      </c>
      <c r="F84" s="61">
        <v>43830</v>
      </c>
      <c r="G84" s="62">
        <f>DATEDIF(F84,Dropdowns!$C$2,"y")</f>
        <v>1</v>
      </c>
      <c r="H84" s="16">
        <v>43742</v>
      </c>
      <c r="J84" s="15" t="s">
        <v>10</v>
      </c>
      <c r="K84" s="15" t="s">
        <v>25</v>
      </c>
      <c r="L84" s="15" t="s">
        <v>14</v>
      </c>
      <c r="M84" s="15" t="s">
        <v>91</v>
      </c>
      <c r="N84" s="15" t="s">
        <v>12</v>
      </c>
      <c r="O84" s="15" t="str">
        <f t="shared" si="2"/>
        <v>-</v>
      </c>
      <c r="Q84" s="15" t="s">
        <v>12</v>
      </c>
      <c r="R84" s="17">
        <v>14500</v>
      </c>
      <c r="S84" s="17">
        <v>0</v>
      </c>
      <c r="T84" s="17">
        <v>14500</v>
      </c>
      <c r="U84" s="15">
        <v>4</v>
      </c>
      <c r="V84" s="18">
        <v>1.27</v>
      </c>
    </row>
    <row r="85" spans="1:22" ht="36" customHeight="1" x14ac:dyDescent="0.35">
      <c r="A85" s="15">
        <v>117555</v>
      </c>
      <c r="B85" s="16">
        <v>43742</v>
      </c>
      <c r="D85" s="15">
        <v>312528</v>
      </c>
      <c r="E85" s="15" t="s">
        <v>7</v>
      </c>
      <c r="F85" s="61">
        <v>43830</v>
      </c>
      <c r="G85" s="62">
        <f>DATEDIF(F85,Dropdowns!$C$2,"y")</f>
        <v>1</v>
      </c>
      <c r="H85" s="16">
        <v>43742</v>
      </c>
      <c r="J85" s="15" t="s">
        <v>10</v>
      </c>
      <c r="K85" s="15" t="s">
        <v>15</v>
      </c>
      <c r="L85" s="15" t="s">
        <v>14</v>
      </c>
      <c r="M85" s="15" t="s">
        <v>15</v>
      </c>
      <c r="N85" s="15" t="s">
        <v>12</v>
      </c>
      <c r="O85" s="15" t="str">
        <f t="shared" si="2"/>
        <v>-</v>
      </c>
      <c r="Q85" s="15" t="s">
        <v>12</v>
      </c>
      <c r="V85" s="18">
        <v>1.28</v>
      </c>
    </row>
  </sheetData>
  <sheetProtection algorithmName="SHA-512" hashValue="nMY1Q8ikEuhEYl6lz43Jz/wvVS5pnbFg0/SXeMr99PImcknB3fdBdJ04Clcv0oQJKhieFh9/Xze8eEni4xLPlg==" saltValue="6VoQ14Gnds1fluXVrSinHA==" spinCount="100000" sheet="1" objects="1" scenarios="1"/>
  <autoFilter ref="A1:V85" xr:uid="{C9C8158E-6F62-4EC4-9976-FA0FF5D4E3A1}">
    <sortState xmlns:xlrd2="http://schemas.microsoft.com/office/spreadsheetml/2017/richdata2" ref="A2:V85">
      <sortCondition ref="F2:F85"/>
    </sortState>
  </autoFilter>
  <sortState xmlns:xlrd2="http://schemas.microsoft.com/office/spreadsheetml/2017/richdata2" ref="G2:G5">
    <sortCondition ref="G2:G5"/>
  </sortState>
  <conditionalFormatting sqref="D1:D1048576">
    <cfRule type="duplicateValues" dxfId="3" priority="3"/>
  </conditionalFormatting>
  <conditionalFormatting sqref="T1:T1048576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{6074ADE7-5908-40FE-938E-622BFE11D300}</x14:id>
        </ext>
      </extLst>
    </cfRule>
  </conditionalFormatting>
  <pageMargins left="0.7" right="0.7" top="0.75" bottom="0.75" header="0.3" footer="0.3"/>
  <pageSetup orientation="portrait" horizontalDpi="4294967293" vertic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74ADE7-5908-40FE-938E-622BFE11D3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T1:T1048576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D72EED0-1773-4AD8-9ACA-457E79721139}">
          <x14:formula1>
            <xm:f>Dropdowns!$A$2:$A$24</xm:f>
          </x14:formula1>
          <xm:sqref>M2:M85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81768-1092-4C9F-8EF0-6BD0125E3FBB}">
  <sheetPr>
    <tabColor theme="5" tint="0.39997558519241921"/>
  </sheetPr>
  <dimension ref="A1:U88"/>
  <sheetViews>
    <sheetView workbookViewId="0">
      <selection activeCell="D12" sqref="D12"/>
    </sheetView>
  </sheetViews>
  <sheetFormatPr defaultColWidth="17.1796875" defaultRowHeight="11" customHeight="1" x14ac:dyDescent="0.35"/>
  <cols>
    <col min="1" max="1" width="17.1796875" style="12"/>
    <col min="2" max="2" width="7.7265625" style="12" customWidth="1"/>
    <col min="3" max="5" width="17.1796875" style="12"/>
    <col min="6" max="6" width="17.1796875" style="13"/>
    <col min="7" max="16384" width="17.1796875" style="12"/>
  </cols>
  <sheetData>
    <row r="1" spans="1:21" ht="11" customHeight="1" x14ac:dyDescent="0.35">
      <c r="A1" s="12" t="s">
        <v>0</v>
      </c>
      <c r="B1" s="12" t="s">
        <v>1</v>
      </c>
      <c r="C1" s="12" t="s">
        <v>44</v>
      </c>
      <c r="D1" s="12" t="s">
        <v>2</v>
      </c>
      <c r="E1" s="12" t="s">
        <v>3</v>
      </c>
      <c r="F1" s="13" t="s">
        <v>4</v>
      </c>
      <c r="G1" s="12" t="s">
        <v>43</v>
      </c>
      <c r="H1" s="12" t="s">
        <v>42</v>
      </c>
      <c r="I1" s="12" t="s">
        <v>9</v>
      </c>
      <c r="J1" s="12" t="s">
        <v>41</v>
      </c>
      <c r="K1" s="12" t="s">
        <v>40</v>
      </c>
      <c r="L1" s="12" t="s">
        <v>39</v>
      </c>
      <c r="M1" s="12" t="s">
        <v>38</v>
      </c>
      <c r="N1" s="12" t="s">
        <v>37</v>
      </c>
      <c r="O1" s="12" t="s">
        <v>36</v>
      </c>
      <c r="P1" s="12" t="s">
        <v>35</v>
      </c>
      <c r="Q1" s="12" t="s">
        <v>34</v>
      </c>
      <c r="R1" s="12" t="s">
        <v>33</v>
      </c>
      <c r="S1" s="12" t="s">
        <v>58</v>
      </c>
      <c r="U1" s="14"/>
    </row>
    <row r="2" spans="1:21" ht="11" customHeight="1" thickBot="1" x14ac:dyDescent="0.4">
      <c r="A2" s="12">
        <v>74808</v>
      </c>
      <c r="B2" s="21">
        <v>43200</v>
      </c>
      <c r="D2" s="12">
        <v>196300</v>
      </c>
      <c r="E2" s="12" t="s">
        <v>7</v>
      </c>
      <c r="F2" s="22">
        <v>42921</v>
      </c>
      <c r="G2" s="21">
        <v>43199</v>
      </c>
      <c r="I2" s="12" t="s">
        <v>10</v>
      </c>
      <c r="J2" s="12" t="s">
        <v>19</v>
      </c>
      <c r="K2" s="12" t="s">
        <v>18</v>
      </c>
      <c r="L2" s="12" t="s">
        <v>17</v>
      </c>
      <c r="N2" s="12" t="s">
        <v>17</v>
      </c>
      <c r="O2" s="23">
        <v>0</v>
      </c>
      <c r="P2" s="23">
        <v>0</v>
      </c>
      <c r="Q2" s="23">
        <v>0</v>
      </c>
      <c r="R2" s="12">
        <v>2</v>
      </c>
      <c r="S2" s="24">
        <v>0.45</v>
      </c>
      <c r="U2" s="25"/>
    </row>
    <row r="3" spans="1:21" ht="11" customHeight="1" x14ac:dyDescent="0.35">
      <c r="A3" s="12">
        <v>115233</v>
      </c>
      <c r="B3" s="21">
        <v>43724</v>
      </c>
      <c r="D3" s="12">
        <v>307559</v>
      </c>
      <c r="E3" s="12" t="s">
        <v>20</v>
      </c>
      <c r="F3" s="22">
        <v>1</v>
      </c>
      <c r="G3" s="21">
        <v>43724</v>
      </c>
      <c r="I3" s="12" t="s">
        <v>10</v>
      </c>
      <c r="J3" s="12" t="s">
        <v>15</v>
      </c>
      <c r="K3" s="12" t="s">
        <v>14</v>
      </c>
      <c r="L3" s="12" t="s">
        <v>12</v>
      </c>
      <c r="M3" s="12" t="s">
        <v>21</v>
      </c>
      <c r="N3" s="12" t="s">
        <v>12</v>
      </c>
      <c r="O3" s="23">
        <v>14000</v>
      </c>
      <c r="P3" s="23">
        <v>0</v>
      </c>
      <c r="Q3" s="23">
        <v>14000</v>
      </c>
      <c r="R3" s="12">
        <v>5</v>
      </c>
      <c r="S3" s="24">
        <v>0.46</v>
      </c>
    </row>
    <row r="4" spans="1:21" ht="11" customHeight="1" x14ac:dyDescent="0.35">
      <c r="A4" s="12">
        <v>75500</v>
      </c>
      <c r="B4" s="21">
        <v>43231</v>
      </c>
      <c r="D4" s="12">
        <v>198139</v>
      </c>
      <c r="E4" s="12" t="s">
        <v>7</v>
      </c>
      <c r="F4" s="22">
        <v>42966</v>
      </c>
      <c r="G4" s="21">
        <v>43207</v>
      </c>
      <c r="I4" s="12" t="s">
        <v>11</v>
      </c>
      <c r="J4" s="12" t="s">
        <v>15</v>
      </c>
      <c r="K4" s="12" t="s">
        <v>14</v>
      </c>
      <c r="L4" s="12" t="s">
        <v>12</v>
      </c>
      <c r="M4" s="12" t="s">
        <v>21</v>
      </c>
      <c r="N4" s="12" t="s">
        <v>12</v>
      </c>
      <c r="O4" s="23">
        <v>0</v>
      </c>
      <c r="P4" s="23">
        <v>0</v>
      </c>
      <c r="Q4" s="23">
        <v>0</v>
      </c>
      <c r="R4" s="12">
        <v>3</v>
      </c>
      <c r="S4" s="24">
        <v>0.47</v>
      </c>
    </row>
    <row r="5" spans="1:21" ht="11" customHeight="1" x14ac:dyDescent="0.35">
      <c r="A5" s="12">
        <v>111208</v>
      </c>
      <c r="B5" s="21">
        <v>43678</v>
      </c>
      <c r="D5" s="12">
        <v>294741</v>
      </c>
      <c r="E5" s="12" t="s">
        <v>6</v>
      </c>
      <c r="F5" s="22">
        <v>36615</v>
      </c>
      <c r="G5" s="21">
        <v>43678</v>
      </c>
      <c r="I5" s="12" t="s">
        <v>10</v>
      </c>
      <c r="J5" s="12" t="s">
        <v>26</v>
      </c>
      <c r="K5" s="12" t="s">
        <v>14</v>
      </c>
      <c r="L5" s="12" t="s">
        <v>29</v>
      </c>
      <c r="M5" s="12" t="s">
        <v>21</v>
      </c>
      <c r="N5" s="12" t="s">
        <v>29</v>
      </c>
      <c r="O5" s="23">
        <v>10000</v>
      </c>
      <c r="P5" s="23">
        <v>0</v>
      </c>
      <c r="Q5" s="23">
        <v>10000</v>
      </c>
      <c r="R5" s="12">
        <v>3</v>
      </c>
      <c r="S5" s="24">
        <v>0.48</v>
      </c>
    </row>
    <row r="6" spans="1:21" ht="11" customHeight="1" x14ac:dyDescent="0.35">
      <c r="A6" s="12">
        <v>108564</v>
      </c>
      <c r="B6" s="21">
        <v>43647</v>
      </c>
      <c r="D6" s="12">
        <v>287865</v>
      </c>
      <c r="E6" s="12" t="s">
        <v>6</v>
      </c>
      <c r="F6" s="22">
        <v>27705</v>
      </c>
      <c r="G6" s="21">
        <v>43640</v>
      </c>
      <c r="I6" s="12" t="s">
        <v>10</v>
      </c>
      <c r="J6" s="12" t="s">
        <v>15</v>
      </c>
      <c r="K6" s="12" t="s">
        <v>14</v>
      </c>
      <c r="L6" s="12" t="s">
        <v>12</v>
      </c>
      <c r="N6" s="12" t="s">
        <v>12</v>
      </c>
      <c r="O6" s="23">
        <v>6000</v>
      </c>
      <c r="P6" s="23">
        <v>0</v>
      </c>
      <c r="Q6" s="23">
        <v>6000</v>
      </c>
      <c r="R6" s="12">
        <v>4</v>
      </c>
      <c r="S6" s="24">
        <v>0.49</v>
      </c>
    </row>
    <row r="7" spans="1:21" ht="11" customHeight="1" x14ac:dyDescent="0.35">
      <c r="A7" s="12">
        <v>108564</v>
      </c>
      <c r="B7" s="21">
        <v>43647</v>
      </c>
      <c r="D7" s="12">
        <v>287866</v>
      </c>
      <c r="E7" s="12" t="s">
        <v>8</v>
      </c>
      <c r="F7" s="22">
        <v>1</v>
      </c>
      <c r="G7" s="21">
        <v>43640</v>
      </c>
      <c r="I7" s="12" t="s">
        <v>10</v>
      </c>
      <c r="J7" s="12" t="s">
        <v>15</v>
      </c>
      <c r="K7" s="12" t="s">
        <v>14</v>
      </c>
      <c r="L7" s="12" t="s">
        <v>12</v>
      </c>
      <c r="M7" s="12" t="s">
        <v>21</v>
      </c>
      <c r="N7" s="12" t="s">
        <v>12</v>
      </c>
      <c r="O7" s="23">
        <v>8000</v>
      </c>
      <c r="P7" s="23">
        <v>0</v>
      </c>
      <c r="Q7" s="23">
        <v>8000</v>
      </c>
      <c r="R7" s="12">
        <v>3</v>
      </c>
      <c r="S7" s="24">
        <v>0.5</v>
      </c>
    </row>
    <row r="8" spans="1:21" ht="11" customHeight="1" x14ac:dyDescent="0.35">
      <c r="A8" s="12">
        <v>75877</v>
      </c>
      <c r="B8" s="21">
        <v>43202</v>
      </c>
      <c r="D8" s="12">
        <v>198970</v>
      </c>
      <c r="E8" s="12" t="s">
        <v>7</v>
      </c>
      <c r="F8" s="22">
        <v>42378</v>
      </c>
      <c r="G8" s="21">
        <v>43188</v>
      </c>
      <c r="I8" s="12" t="s">
        <v>10</v>
      </c>
      <c r="J8" s="12" t="s">
        <v>15</v>
      </c>
      <c r="K8" s="12" t="s">
        <v>14</v>
      </c>
      <c r="L8" s="12" t="s">
        <v>12</v>
      </c>
      <c r="N8" s="12" t="s">
        <v>12</v>
      </c>
      <c r="O8" s="23">
        <v>0</v>
      </c>
      <c r="P8" s="23">
        <v>355</v>
      </c>
      <c r="Q8" s="23">
        <v>355</v>
      </c>
      <c r="R8" s="12">
        <v>4</v>
      </c>
      <c r="S8" s="24">
        <v>0.51</v>
      </c>
    </row>
    <row r="9" spans="1:21" ht="11" customHeight="1" x14ac:dyDescent="0.35">
      <c r="A9" s="12">
        <v>106592</v>
      </c>
      <c r="B9" s="21">
        <v>43622</v>
      </c>
      <c r="D9" s="12">
        <v>282501</v>
      </c>
      <c r="E9" s="12" t="s">
        <v>6</v>
      </c>
      <c r="F9" s="22">
        <v>31202</v>
      </c>
      <c r="G9" s="21">
        <v>43608</v>
      </c>
      <c r="I9" s="12" t="s">
        <v>10</v>
      </c>
      <c r="J9" s="12" t="s">
        <v>28</v>
      </c>
      <c r="K9" s="12" t="s">
        <v>14</v>
      </c>
      <c r="L9" s="12" t="s">
        <v>12</v>
      </c>
      <c r="N9" s="12" t="s">
        <v>12</v>
      </c>
      <c r="O9" s="23">
        <v>6000</v>
      </c>
      <c r="P9" s="23">
        <v>0</v>
      </c>
      <c r="Q9" s="23">
        <v>6000</v>
      </c>
      <c r="R9" s="12">
        <v>4</v>
      </c>
      <c r="S9" s="24">
        <v>0.52</v>
      </c>
    </row>
    <row r="10" spans="1:21" ht="11" customHeight="1" x14ac:dyDescent="0.35">
      <c r="A10" s="12">
        <v>106592</v>
      </c>
      <c r="B10" s="21">
        <v>43622</v>
      </c>
      <c r="D10" s="12">
        <v>282502</v>
      </c>
      <c r="E10" s="12" t="s">
        <v>8</v>
      </c>
      <c r="F10" s="22">
        <v>28285</v>
      </c>
      <c r="G10" s="21">
        <v>43608</v>
      </c>
      <c r="I10" s="12" t="s">
        <v>11</v>
      </c>
      <c r="J10" s="12" t="s">
        <v>28</v>
      </c>
      <c r="K10" s="12" t="s">
        <v>14</v>
      </c>
      <c r="L10" s="12" t="s">
        <v>12</v>
      </c>
      <c r="M10" s="12" t="s">
        <v>22</v>
      </c>
      <c r="N10" s="12" t="s">
        <v>12</v>
      </c>
      <c r="O10" s="23">
        <v>6000</v>
      </c>
      <c r="P10" s="23">
        <v>0</v>
      </c>
      <c r="Q10" s="23">
        <v>6000</v>
      </c>
      <c r="R10" s="12">
        <v>4</v>
      </c>
      <c r="S10" s="24">
        <v>0.53</v>
      </c>
    </row>
    <row r="11" spans="1:21" ht="11" customHeight="1" x14ac:dyDescent="0.35">
      <c r="A11" s="12">
        <v>75888</v>
      </c>
      <c r="B11" s="21">
        <v>43220</v>
      </c>
      <c r="D11" s="12">
        <v>199006</v>
      </c>
      <c r="E11" s="12" t="s">
        <v>7</v>
      </c>
      <c r="F11" s="22">
        <v>42881</v>
      </c>
      <c r="G11" s="21">
        <v>43206</v>
      </c>
      <c r="I11" s="12" t="s">
        <v>11</v>
      </c>
      <c r="J11" s="12" t="s">
        <v>25</v>
      </c>
      <c r="K11" s="12" t="s">
        <v>14</v>
      </c>
      <c r="L11" s="12" t="s">
        <v>12</v>
      </c>
      <c r="M11" s="12" t="s">
        <v>32</v>
      </c>
      <c r="N11" s="12" t="s">
        <v>12</v>
      </c>
      <c r="O11" s="23">
        <v>500</v>
      </c>
      <c r="P11" s="23">
        <v>259</v>
      </c>
      <c r="Q11" s="23">
        <v>759</v>
      </c>
      <c r="R11" s="12">
        <v>2</v>
      </c>
      <c r="S11" s="24">
        <v>0.54</v>
      </c>
    </row>
    <row r="12" spans="1:21" ht="11" customHeight="1" x14ac:dyDescent="0.35">
      <c r="A12" s="12">
        <v>103221</v>
      </c>
      <c r="B12" s="21">
        <v>43565</v>
      </c>
      <c r="D12" s="12">
        <v>273723</v>
      </c>
      <c r="E12" s="12" t="s">
        <v>6</v>
      </c>
      <c r="F12" s="22">
        <v>28727</v>
      </c>
      <c r="G12" s="21">
        <v>43560</v>
      </c>
      <c r="I12" s="12" t="s">
        <v>11</v>
      </c>
      <c r="J12" s="12" t="s">
        <v>19</v>
      </c>
      <c r="K12" s="12" t="s">
        <v>18</v>
      </c>
      <c r="L12" s="12" t="s">
        <v>17</v>
      </c>
      <c r="N12" s="12" t="s">
        <v>17</v>
      </c>
      <c r="O12" s="23">
        <v>4500</v>
      </c>
      <c r="P12" s="23">
        <v>0</v>
      </c>
      <c r="Q12" s="23">
        <v>4500</v>
      </c>
      <c r="R12" s="12">
        <v>6</v>
      </c>
      <c r="S12" s="24">
        <v>0.55000000000000004</v>
      </c>
    </row>
    <row r="13" spans="1:21" ht="11" customHeight="1" x14ac:dyDescent="0.35">
      <c r="A13" s="12">
        <v>75889</v>
      </c>
      <c r="B13" s="21">
        <v>43203</v>
      </c>
      <c r="D13" s="12">
        <v>199008</v>
      </c>
      <c r="E13" s="12" t="s">
        <v>7</v>
      </c>
      <c r="F13" s="22">
        <v>43059</v>
      </c>
      <c r="G13" s="21">
        <v>43189</v>
      </c>
      <c r="I13" s="12" t="s">
        <v>10</v>
      </c>
      <c r="J13" s="12" t="s">
        <v>15</v>
      </c>
      <c r="K13" s="12" t="s">
        <v>23</v>
      </c>
      <c r="L13" s="12" t="s">
        <v>12</v>
      </c>
      <c r="M13" s="12" t="s">
        <v>16</v>
      </c>
      <c r="N13" s="12" t="s">
        <v>12</v>
      </c>
      <c r="O13" s="23">
        <v>1350</v>
      </c>
      <c r="P13" s="23">
        <v>0</v>
      </c>
      <c r="Q13" s="23">
        <v>1350</v>
      </c>
      <c r="R13" s="12">
        <v>2</v>
      </c>
      <c r="S13" s="24">
        <v>0.56000000000000005</v>
      </c>
    </row>
    <row r="14" spans="1:21" ht="11" customHeight="1" x14ac:dyDescent="0.35">
      <c r="A14" s="12">
        <v>103221</v>
      </c>
      <c r="B14" s="21">
        <v>43565</v>
      </c>
      <c r="D14" s="12">
        <v>273724</v>
      </c>
      <c r="E14" s="12" t="s">
        <v>8</v>
      </c>
      <c r="F14" s="22">
        <v>24741</v>
      </c>
      <c r="G14" s="21">
        <v>43560</v>
      </c>
      <c r="I14" s="12" t="s">
        <v>11</v>
      </c>
      <c r="J14" s="12" t="s">
        <v>19</v>
      </c>
      <c r="K14" s="12" t="s">
        <v>18</v>
      </c>
      <c r="L14" s="12" t="s">
        <v>12</v>
      </c>
      <c r="M14" s="12" t="s">
        <v>21</v>
      </c>
      <c r="N14" s="12" t="s">
        <v>17</v>
      </c>
      <c r="O14" s="23">
        <v>4500</v>
      </c>
      <c r="P14" s="23">
        <v>0</v>
      </c>
      <c r="Q14" s="23">
        <v>4500</v>
      </c>
      <c r="R14" s="12">
        <v>6</v>
      </c>
      <c r="S14" s="24">
        <v>0.56999999999999995</v>
      </c>
    </row>
    <row r="15" spans="1:21" ht="11" customHeight="1" x14ac:dyDescent="0.35">
      <c r="A15" s="12">
        <v>96998</v>
      </c>
      <c r="B15" s="21">
        <v>43496</v>
      </c>
      <c r="D15" s="12">
        <v>256692</v>
      </c>
      <c r="E15" s="12" t="s">
        <v>6</v>
      </c>
      <c r="F15" s="22">
        <v>30560</v>
      </c>
      <c r="G15" s="21">
        <v>43474</v>
      </c>
      <c r="I15" s="12" t="s">
        <v>11</v>
      </c>
      <c r="J15" s="12" t="s">
        <v>19</v>
      </c>
      <c r="K15" s="12" t="s">
        <v>18</v>
      </c>
      <c r="L15" s="12" t="s">
        <v>17</v>
      </c>
      <c r="N15" s="12" t="s">
        <v>17</v>
      </c>
      <c r="O15" s="23">
        <v>4000</v>
      </c>
      <c r="P15" s="23">
        <v>0</v>
      </c>
      <c r="Q15" s="23">
        <v>4000</v>
      </c>
      <c r="R15" s="12">
        <v>3</v>
      </c>
      <c r="S15" s="24">
        <v>0.57999999999999996</v>
      </c>
    </row>
    <row r="16" spans="1:21" ht="11" customHeight="1" x14ac:dyDescent="0.35">
      <c r="A16" s="12">
        <v>77413</v>
      </c>
      <c r="B16" s="21">
        <v>43250</v>
      </c>
      <c r="D16" s="12">
        <v>203059</v>
      </c>
      <c r="E16" s="12" t="s">
        <v>7</v>
      </c>
      <c r="F16" s="22">
        <v>42745</v>
      </c>
      <c r="G16" s="21">
        <v>43234</v>
      </c>
      <c r="I16" s="12" t="s">
        <v>10</v>
      </c>
      <c r="J16" s="12" t="s">
        <v>5</v>
      </c>
      <c r="K16" s="12" t="s">
        <v>14</v>
      </c>
      <c r="L16" s="12" t="s">
        <v>12</v>
      </c>
      <c r="M16" s="12" t="s">
        <v>21</v>
      </c>
      <c r="N16" s="12" t="s">
        <v>12</v>
      </c>
      <c r="O16" s="23">
        <v>1600</v>
      </c>
      <c r="P16" s="23">
        <v>400</v>
      </c>
      <c r="Q16" s="23">
        <v>2000</v>
      </c>
      <c r="R16" s="12">
        <v>4</v>
      </c>
      <c r="S16" s="24">
        <v>0.59</v>
      </c>
    </row>
    <row r="17" spans="1:19" ht="11" customHeight="1" x14ac:dyDescent="0.35">
      <c r="A17" s="12">
        <v>79455</v>
      </c>
      <c r="B17" s="21">
        <v>43270</v>
      </c>
      <c r="D17" s="12">
        <v>208272</v>
      </c>
      <c r="E17" s="12" t="s">
        <v>7</v>
      </c>
      <c r="F17" s="22">
        <v>42656</v>
      </c>
      <c r="G17" s="21">
        <v>43262</v>
      </c>
      <c r="I17" s="12" t="s">
        <v>10</v>
      </c>
      <c r="J17" s="12" t="s">
        <v>5</v>
      </c>
      <c r="K17" s="12" t="s">
        <v>14</v>
      </c>
      <c r="L17" s="12" t="s">
        <v>12</v>
      </c>
      <c r="N17" s="12" t="s">
        <v>12</v>
      </c>
      <c r="O17" s="23">
        <v>1600</v>
      </c>
      <c r="P17" s="23">
        <v>400</v>
      </c>
      <c r="Q17" s="23">
        <v>2000</v>
      </c>
      <c r="R17" s="12">
        <v>4</v>
      </c>
      <c r="S17" s="24">
        <v>0.6</v>
      </c>
    </row>
    <row r="18" spans="1:19" ht="11" customHeight="1" x14ac:dyDescent="0.35">
      <c r="A18" s="12">
        <v>96366</v>
      </c>
      <c r="B18" s="21">
        <v>43495</v>
      </c>
      <c r="D18" s="12">
        <v>255064</v>
      </c>
      <c r="E18" s="12" t="s">
        <v>6</v>
      </c>
      <c r="F18" s="22">
        <v>33686</v>
      </c>
      <c r="G18" s="21">
        <v>43472</v>
      </c>
      <c r="I18" s="12" t="s">
        <v>10</v>
      </c>
      <c r="J18" s="12" t="s">
        <v>19</v>
      </c>
      <c r="K18" s="12" t="s">
        <v>18</v>
      </c>
      <c r="L18" s="12" t="s">
        <v>17</v>
      </c>
      <c r="M18" s="12" t="s">
        <v>21</v>
      </c>
      <c r="N18" s="12" t="s">
        <v>17</v>
      </c>
      <c r="O18" s="23">
        <v>4000</v>
      </c>
      <c r="P18" s="23">
        <v>0</v>
      </c>
      <c r="Q18" s="23">
        <v>4000</v>
      </c>
      <c r="R18" s="12">
        <v>3</v>
      </c>
      <c r="S18" s="24">
        <v>0.61</v>
      </c>
    </row>
    <row r="19" spans="1:19" ht="11" customHeight="1" x14ac:dyDescent="0.35">
      <c r="A19" s="12">
        <v>96099</v>
      </c>
      <c r="B19" s="21">
        <v>43455</v>
      </c>
      <c r="C19" s="21">
        <v>43585</v>
      </c>
      <c r="D19" s="12">
        <v>254295</v>
      </c>
      <c r="E19" s="12" t="s">
        <v>6</v>
      </c>
      <c r="F19" s="22">
        <v>33557</v>
      </c>
      <c r="G19" s="21">
        <v>43455</v>
      </c>
      <c r="H19" s="21">
        <v>43585</v>
      </c>
      <c r="I19" s="12" t="s">
        <v>11</v>
      </c>
      <c r="J19" s="12" t="s">
        <v>19</v>
      </c>
      <c r="K19" s="12" t="s">
        <v>18</v>
      </c>
      <c r="L19" s="12" t="s">
        <v>17</v>
      </c>
      <c r="M19" s="12" t="s">
        <v>21</v>
      </c>
      <c r="N19" s="12" t="s">
        <v>17</v>
      </c>
      <c r="O19" s="23">
        <v>3500</v>
      </c>
      <c r="P19" s="23">
        <v>0</v>
      </c>
      <c r="Q19" s="23">
        <v>3500</v>
      </c>
      <c r="R19" s="12">
        <v>5</v>
      </c>
      <c r="S19" s="24">
        <v>0.62</v>
      </c>
    </row>
    <row r="20" spans="1:19" ht="11" customHeight="1" x14ac:dyDescent="0.35">
      <c r="A20" s="12">
        <v>81783</v>
      </c>
      <c r="B20" s="21">
        <v>43297</v>
      </c>
      <c r="D20" s="12">
        <v>214268</v>
      </c>
      <c r="E20" s="12" t="s">
        <v>7</v>
      </c>
      <c r="F20" s="22">
        <v>42889</v>
      </c>
      <c r="G20" s="21">
        <v>43286</v>
      </c>
      <c r="I20" s="12" t="s">
        <v>10</v>
      </c>
      <c r="J20" s="12" t="s">
        <v>15</v>
      </c>
      <c r="K20" s="12" t="s">
        <v>14</v>
      </c>
      <c r="L20" s="12" t="s">
        <v>12</v>
      </c>
      <c r="M20" s="12" t="s">
        <v>21</v>
      </c>
      <c r="N20" s="12" t="s">
        <v>12</v>
      </c>
      <c r="O20" s="23">
        <v>2100</v>
      </c>
      <c r="P20" s="23">
        <v>0</v>
      </c>
      <c r="Q20" s="23">
        <v>2100</v>
      </c>
      <c r="R20" s="12">
        <v>3</v>
      </c>
      <c r="S20" s="24">
        <v>0.63</v>
      </c>
    </row>
    <row r="21" spans="1:19" ht="11" customHeight="1" x14ac:dyDescent="0.35">
      <c r="A21" s="12">
        <v>96099</v>
      </c>
      <c r="B21" s="21">
        <v>43455</v>
      </c>
      <c r="C21" s="21">
        <v>43585</v>
      </c>
      <c r="D21" s="12">
        <v>265239</v>
      </c>
      <c r="E21" s="12" t="s">
        <v>8</v>
      </c>
      <c r="F21" s="22">
        <v>32223</v>
      </c>
      <c r="G21" s="21">
        <v>43455</v>
      </c>
      <c r="H21" s="21">
        <v>43585</v>
      </c>
      <c r="I21" s="12" t="s">
        <v>10</v>
      </c>
      <c r="J21" s="12" t="s">
        <v>19</v>
      </c>
      <c r="K21" s="12" t="s">
        <v>18</v>
      </c>
      <c r="L21" s="12" t="s">
        <v>17</v>
      </c>
      <c r="M21" s="12" t="s">
        <v>21</v>
      </c>
      <c r="N21" s="12" t="s">
        <v>17</v>
      </c>
      <c r="O21" s="23">
        <v>4500</v>
      </c>
      <c r="P21" s="23">
        <v>0</v>
      </c>
      <c r="Q21" s="23">
        <v>4500</v>
      </c>
      <c r="R21" s="12">
        <v>6</v>
      </c>
      <c r="S21" s="24">
        <v>0.64</v>
      </c>
    </row>
    <row r="22" spans="1:19" ht="11" customHeight="1" x14ac:dyDescent="0.35">
      <c r="A22" s="12">
        <v>95209</v>
      </c>
      <c r="B22" s="21">
        <v>43439</v>
      </c>
      <c r="C22" s="21">
        <v>43518</v>
      </c>
      <c r="D22" s="12">
        <v>251801</v>
      </c>
      <c r="E22" s="12" t="s">
        <v>6</v>
      </c>
      <c r="F22" s="22">
        <v>31830</v>
      </c>
      <c r="G22" s="21">
        <v>43444</v>
      </c>
      <c r="H22" s="21">
        <v>43518</v>
      </c>
      <c r="I22" s="12" t="s">
        <v>10</v>
      </c>
      <c r="J22" s="12" t="s">
        <v>5</v>
      </c>
      <c r="K22" s="12" t="s">
        <v>14</v>
      </c>
      <c r="L22" s="12" t="s">
        <v>12</v>
      </c>
      <c r="M22" s="12" t="s">
        <v>21</v>
      </c>
      <c r="N22" s="12" t="s">
        <v>12</v>
      </c>
      <c r="O22" s="23">
        <v>3100</v>
      </c>
      <c r="P22" s="23">
        <v>30</v>
      </c>
      <c r="Q22" s="23">
        <v>3130</v>
      </c>
      <c r="R22" s="12">
        <v>3</v>
      </c>
      <c r="S22" s="24">
        <v>0.65</v>
      </c>
    </row>
    <row r="23" spans="1:19" ht="11" customHeight="1" x14ac:dyDescent="0.35">
      <c r="A23" s="12">
        <v>82582</v>
      </c>
      <c r="B23" s="21">
        <v>43297</v>
      </c>
      <c r="D23" s="12">
        <v>216410</v>
      </c>
      <c r="E23" s="12" t="s">
        <v>7</v>
      </c>
      <c r="F23" s="22">
        <v>42182</v>
      </c>
      <c r="G23" s="21">
        <v>43283</v>
      </c>
      <c r="I23" s="12" t="s">
        <v>10</v>
      </c>
      <c r="J23" s="12" t="s">
        <v>19</v>
      </c>
      <c r="K23" s="12" t="s">
        <v>18</v>
      </c>
      <c r="L23" s="12" t="s">
        <v>12</v>
      </c>
      <c r="N23" s="12" t="s">
        <v>12</v>
      </c>
      <c r="O23" s="23">
        <v>1800</v>
      </c>
      <c r="P23" s="23">
        <v>350</v>
      </c>
      <c r="Q23" s="23">
        <v>2150</v>
      </c>
      <c r="R23" s="12">
        <v>3</v>
      </c>
      <c r="S23" s="24">
        <v>0.66</v>
      </c>
    </row>
    <row r="24" spans="1:19" ht="11" customHeight="1" x14ac:dyDescent="0.35">
      <c r="A24" s="12">
        <v>82582</v>
      </c>
      <c r="B24" s="21">
        <v>43297</v>
      </c>
      <c r="D24" s="12">
        <v>216411</v>
      </c>
      <c r="E24" s="12" t="s">
        <v>7</v>
      </c>
      <c r="F24" s="22">
        <v>43008</v>
      </c>
      <c r="G24" s="21">
        <v>43283</v>
      </c>
      <c r="I24" s="12" t="s">
        <v>10</v>
      </c>
      <c r="J24" s="12" t="s">
        <v>15</v>
      </c>
      <c r="K24" s="12" t="s">
        <v>14</v>
      </c>
      <c r="L24" s="12" t="s">
        <v>12</v>
      </c>
      <c r="M24" s="12" t="s">
        <v>22</v>
      </c>
      <c r="N24" s="12" t="s">
        <v>12</v>
      </c>
      <c r="O24" s="23">
        <v>1800</v>
      </c>
      <c r="P24" s="23">
        <v>350</v>
      </c>
      <c r="Q24" s="23">
        <v>2150</v>
      </c>
      <c r="R24" s="12">
        <v>3</v>
      </c>
      <c r="S24" s="24">
        <v>0.67</v>
      </c>
    </row>
    <row r="25" spans="1:19" ht="11" customHeight="1" x14ac:dyDescent="0.35">
      <c r="A25" s="12">
        <v>95209</v>
      </c>
      <c r="B25" s="21">
        <v>43439</v>
      </c>
      <c r="C25" s="21">
        <v>43518</v>
      </c>
      <c r="D25" s="12">
        <v>251822</v>
      </c>
      <c r="E25" s="12" t="s">
        <v>8</v>
      </c>
      <c r="F25" s="22">
        <v>29893</v>
      </c>
      <c r="G25" s="21">
        <v>43444</v>
      </c>
      <c r="H25" s="21">
        <v>43518</v>
      </c>
      <c r="I25" s="12" t="s">
        <v>10</v>
      </c>
      <c r="J25" s="12" t="s">
        <v>5</v>
      </c>
      <c r="K25" s="12" t="s">
        <v>14</v>
      </c>
      <c r="L25" s="12" t="s">
        <v>12</v>
      </c>
      <c r="M25" s="12" t="s">
        <v>16</v>
      </c>
      <c r="N25" s="12" t="s">
        <v>12</v>
      </c>
      <c r="O25" s="23">
        <v>3400</v>
      </c>
      <c r="P25" s="23">
        <v>0</v>
      </c>
      <c r="Q25" s="23">
        <v>3400</v>
      </c>
      <c r="R25" s="12">
        <v>2</v>
      </c>
      <c r="S25" s="24">
        <v>0.68</v>
      </c>
    </row>
    <row r="26" spans="1:19" ht="11" customHeight="1" x14ac:dyDescent="0.35">
      <c r="A26" s="12">
        <v>94694</v>
      </c>
      <c r="B26" s="21">
        <v>43437</v>
      </c>
      <c r="D26" s="12">
        <v>250330</v>
      </c>
      <c r="E26" s="12" t="s">
        <v>6</v>
      </c>
      <c r="F26" s="22">
        <v>33114</v>
      </c>
      <c r="G26" s="21">
        <v>43430</v>
      </c>
      <c r="I26" s="12" t="s">
        <v>10</v>
      </c>
      <c r="J26" s="12" t="s">
        <v>15</v>
      </c>
      <c r="K26" s="12" t="s">
        <v>14</v>
      </c>
      <c r="L26" s="12" t="s">
        <v>12</v>
      </c>
      <c r="N26" s="12" t="s">
        <v>12</v>
      </c>
      <c r="O26" s="23">
        <v>3000</v>
      </c>
      <c r="P26" s="23">
        <v>0</v>
      </c>
      <c r="Q26" s="23">
        <v>3000</v>
      </c>
      <c r="R26" s="12">
        <v>3</v>
      </c>
      <c r="S26" s="24">
        <v>0.69</v>
      </c>
    </row>
    <row r="27" spans="1:19" ht="11" customHeight="1" x14ac:dyDescent="0.35">
      <c r="A27" s="12">
        <v>84767</v>
      </c>
      <c r="B27" s="21">
        <v>43325</v>
      </c>
      <c r="D27" s="12">
        <v>222462</v>
      </c>
      <c r="E27" s="12" t="s">
        <v>7</v>
      </c>
      <c r="F27" s="22">
        <v>43005</v>
      </c>
      <c r="G27" s="21">
        <v>43321</v>
      </c>
      <c r="I27" s="12" t="s">
        <v>11</v>
      </c>
      <c r="J27" s="12" t="s">
        <v>19</v>
      </c>
      <c r="K27" s="12" t="s">
        <v>18</v>
      </c>
      <c r="L27" s="12" t="s">
        <v>12</v>
      </c>
      <c r="N27" s="12" t="s">
        <v>12</v>
      </c>
      <c r="O27" s="23">
        <v>2000</v>
      </c>
      <c r="P27" s="23">
        <v>230</v>
      </c>
      <c r="Q27" s="23">
        <v>2230</v>
      </c>
      <c r="R27" s="12">
        <v>3</v>
      </c>
      <c r="S27" s="24">
        <v>0.7</v>
      </c>
    </row>
    <row r="28" spans="1:19" ht="11" customHeight="1" x14ac:dyDescent="0.35">
      <c r="A28" s="12">
        <v>94698</v>
      </c>
      <c r="B28" s="21">
        <v>43420</v>
      </c>
      <c r="C28" s="21">
        <v>43677</v>
      </c>
      <c r="D28" s="12">
        <v>250346</v>
      </c>
      <c r="E28" s="12" t="s">
        <v>6</v>
      </c>
      <c r="F28" s="22">
        <v>29927</v>
      </c>
      <c r="G28" s="21">
        <v>43406</v>
      </c>
      <c r="H28" s="21">
        <v>43677</v>
      </c>
      <c r="I28" s="12" t="s">
        <v>11</v>
      </c>
      <c r="J28" s="12" t="s">
        <v>31</v>
      </c>
      <c r="K28" s="12" t="s">
        <v>14</v>
      </c>
      <c r="L28" s="12" t="s">
        <v>12</v>
      </c>
      <c r="M28" s="12" t="s">
        <v>21</v>
      </c>
      <c r="N28" s="12" t="s">
        <v>12</v>
      </c>
      <c r="O28" s="23">
        <v>3100</v>
      </c>
      <c r="P28" s="23">
        <v>30</v>
      </c>
      <c r="Q28" s="23">
        <v>3130</v>
      </c>
      <c r="R28" s="12">
        <v>3</v>
      </c>
      <c r="S28" s="24">
        <v>0.71</v>
      </c>
    </row>
    <row r="29" spans="1:19" ht="11" customHeight="1" x14ac:dyDescent="0.35">
      <c r="A29" s="12">
        <v>88633</v>
      </c>
      <c r="B29" s="21">
        <v>43361</v>
      </c>
      <c r="D29" s="12">
        <v>233424</v>
      </c>
      <c r="E29" s="12" t="s">
        <v>7</v>
      </c>
      <c r="F29" s="22">
        <v>42995</v>
      </c>
      <c r="G29" s="21">
        <v>43361</v>
      </c>
      <c r="I29" s="12" t="s">
        <v>11</v>
      </c>
      <c r="J29" s="12" t="s">
        <v>5</v>
      </c>
      <c r="K29" s="12" t="s">
        <v>14</v>
      </c>
      <c r="L29" s="12" t="s">
        <v>12</v>
      </c>
      <c r="N29" s="12" t="s">
        <v>12</v>
      </c>
      <c r="O29" s="23">
        <v>850</v>
      </c>
      <c r="P29" s="23">
        <v>1420</v>
      </c>
      <c r="Q29" s="23">
        <v>2270</v>
      </c>
      <c r="R29" s="12">
        <v>3</v>
      </c>
      <c r="S29" s="24">
        <v>0.72</v>
      </c>
    </row>
    <row r="30" spans="1:19" ht="11" customHeight="1" x14ac:dyDescent="0.35">
      <c r="A30" s="12">
        <v>92349</v>
      </c>
      <c r="B30" s="21">
        <v>43433</v>
      </c>
      <c r="C30" s="21">
        <v>43707</v>
      </c>
      <c r="D30" s="12">
        <v>243852</v>
      </c>
      <c r="E30" s="12" t="s">
        <v>6</v>
      </c>
      <c r="F30" s="22">
        <v>31164</v>
      </c>
      <c r="G30" s="21">
        <v>43402</v>
      </c>
      <c r="H30" s="21">
        <v>43708</v>
      </c>
      <c r="I30" s="12" t="s">
        <v>10</v>
      </c>
      <c r="J30" s="12" t="s">
        <v>19</v>
      </c>
      <c r="K30" s="12" t="s">
        <v>18</v>
      </c>
      <c r="L30" s="12" t="s">
        <v>17</v>
      </c>
      <c r="N30" s="12" t="s">
        <v>17</v>
      </c>
      <c r="O30" s="23">
        <v>2800</v>
      </c>
      <c r="P30" s="23">
        <v>0</v>
      </c>
      <c r="Q30" s="23">
        <v>2800</v>
      </c>
      <c r="R30" s="12">
        <v>6</v>
      </c>
      <c r="S30" s="24">
        <v>0.73</v>
      </c>
    </row>
    <row r="31" spans="1:19" ht="11" customHeight="1" x14ac:dyDescent="0.35">
      <c r="A31" s="12">
        <v>88739</v>
      </c>
      <c r="B31" s="21">
        <v>43390</v>
      </c>
      <c r="C31" s="21">
        <v>43553</v>
      </c>
      <c r="D31" s="12">
        <v>233702</v>
      </c>
      <c r="E31" s="12" t="s">
        <v>7</v>
      </c>
      <c r="F31" s="22">
        <v>42966</v>
      </c>
      <c r="G31" s="21">
        <v>43362</v>
      </c>
      <c r="H31" s="21">
        <v>43553</v>
      </c>
      <c r="I31" s="12" t="s">
        <v>10</v>
      </c>
      <c r="J31" s="12" t="s">
        <v>15</v>
      </c>
      <c r="K31" s="12" t="s">
        <v>14</v>
      </c>
      <c r="L31" s="12" t="s">
        <v>12</v>
      </c>
      <c r="N31" s="12" t="s">
        <v>12</v>
      </c>
      <c r="O31" s="23">
        <v>600</v>
      </c>
      <c r="P31" s="23">
        <v>1775</v>
      </c>
      <c r="Q31" s="23">
        <v>2375</v>
      </c>
      <c r="R31" s="12">
        <v>4</v>
      </c>
      <c r="S31" s="24">
        <v>0.74</v>
      </c>
    </row>
    <row r="32" spans="1:19" ht="11" customHeight="1" x14ac:dyDescent="0.35">
      <c r="A32" s="12">
        <v>92353</v>
      </c>
      <c r="B32" s="21">
        <v>43404</v>
      </c>
      <c r="D32" s="12">
        <v>243865</v>
      </c>
      <c r="E32" s="12" t="s">
        <v>6</v>
      </c>
      <c r="F32" s="22">
        <v>32655</v>
      </c>
      <c r="G32" s="21">
        <v>43402</v>
      </c>
      <c r="I32" s="12" t="s">
        <v>10</v>
      </c>
      <c r="J32" s="12" t="s">
        <v>27</v>
      </c>
      <c r="K32" s="12" t="s">
        <v>14</v>
      </c>
      <c r="L32" s="12" t="s">
        <v>12</v>
      </c>
      <c r="N32" s="12" t="s">
        <v>12</v>
      </c>
      <c r="O32" s="23">
        <v>3000</v>
      </c>
      <c r="P32" s="23">
        <v>0</v>
      </c>
      <c r="Q32" s="23">
        <v>3000</v>
      </c>
      <c r="R32" s="12">
        <v>3</v>
      </c>
      <c r="S32" s="24">
        <v>0.75</v>
      </c>
    </row>
    <row r="33" spans="1:19" ht="11" customHeight="1" x14ac:dyDescent="0.35">
      <c r="A33" s="12">
        <v>89053</v>
      </c>
      <c r="B33" s="21">
        <v>43371</v>
      </c>
      <c r="D33" s="12">
        <v>234621</v>
      </c>
      <c r="E33" s="12" t="s">
        <v>7</v>
      </c>
      <c r="F33" s="22">
        <v>42849</v>
      </c>
      <c r="G33" s="21">
        <v>43364</v>
      </c>
      <c r="I33" s="12" t="s">
        <v>10</v>
      </c>
      <c r="J33" s="12" t="s">
        <v>19</v>
      </c>
      <c r="K33" s="12" t="s">
        <v>18</v>
      </c>
      <c r="L33" s="12" t="s">
        <v>17</v>
      </c>
      <c r="M33" s="12" t="s">
        <v>21</v>
      </c>
      <c r="N33" s="12" t="s">
        <v>17</v>
      </c>
      <c r="O33" s="23">
        <v>2500</v>
      </c>
      <c r="P33" s="23">
        <v>0</v>
      </c>
      <c r="Q33" s="23">
        <v>2500</v>
      </c>
      <c r="R33" s="12">
        <v>5</v>
      </c>
      <c r="S33" s="24">
        <v>0.76</v>
      </c>
    </row>
    <row r="34" spans="1:19" ht="11" customHeight="1" x14ac:dyDescent="0.35">
      <c r="A34" s="12">
        <v>111208</v>
      </c>
      <c r="B34" s="21">
        <v>43678</v>
      </c>
      <c r="D34" s="12">
        <v>294741</v>
      </c>
      <c r="E34" s="12" t="s">
        <v>6</v>
      </c>
      <c r="F34" s="22">
        <v>36615</v>
      </c>
      <c r="G34" s="21">
        <v>43678</v>
      </c>
      <c r="I34" s="12" t="s">
        <v>10</v>
      </c>
      <c r="J34" s="12" t="s">
        <v>26</v>
      </c>
      <c r="K34" s="12" t="s">
        <v>14</v>
      </c>
      <c r="L34" s="12" t="s">
        <v>29</v>
      </c>
      <c r="M34" s="12" t="s">
        <v>21</v>
      </c>
      <c r="N34" s="12" t="s">
        <v>29</v>
      </c>
      <c r="O34" s="23">
        <v>10000</v>
      </c>
      <c r="P34" s="23">
        <v>0</v>
      </c>
      <c r="Q34" s="23">
        <v>10000</v>
      </c>
      <c r="R34" s="12">
        <v>3</v>
      </c>
      <c r="S34" s="24">
        <v>0.48</v>
      </c>
    </row>
    <row r="35" spans="1:19" ht="11" customHeight="1" x14ac:dyDescent="0.35">
      <c r="A35" s="12">
        <v>92353</v>
      </c>
      <c r="B35" s="21">
        <v>43404</v>
      </c>
      <c r="D35" s="12">
        <v>243866</v>
      </c>
      <c r="E35" s="12" t="s">
        <v>8</v>
      </c>
      <c r="F35" s="22">
        <v>32042</v>
      </c>
      <c r="G35" s="21">
        <v>43402</v>
      </c>
      <c r="I35" s="12" t="s">
        <v>10</v>
      </c>
      <c r="J35" s="12" t="s">
        <v>15</v>
      </c>
      <c r="K35" s="12" t="s">
        <v>14</v>
      </c>
      <c r="L35" s="12" t="s">
        <v>12</v>
      </c>
      <c r="N35" s="12" t="s">
        <v>12</v>
      </c>
      <c r="O35" s="23">
        <v>3000</v>
      </c>
      <c r="P35" s="23">
        <v>0</v>
      </c>
      <c r="Q35" s="23">
        <v>3000</v>
      </c>
      <c r="R35" s="12">
        <v>8</v>
      </c>
      <c r="S35" s="24">
        <v>0.77</v>
      </c>
    </row>
    <row r="36" spans="1:19" ht="11" customHeight="1" x14ac:dyDescent="0.35">
      <c r="A36" s="12">
        <v>93028</v>
      </c>
      <c r="B36" s="21">
        <v>43391</v>
      </c>
      <c r="D36" s="12">
        <v>245621</v>
      </c>
      <c r="E36" s="12" t="s">
        <v>6</v>
      </c>
      <c r="F36" s="22">
        <v>32064</v>
      </c>
      <c r="G36" s="21">
        <v>43391</v>
      </c>
      <c r="I36" s="12" t="s">
        <v>11</v>
      </c>
      <c r="J36" s="12" t="s">
        <v>15</v>
      </c>
      <c r="K36" s="12" t="s">
        <v>14</v>
      </c>
      <c r="L36" s="12" t="s">
        <v>12</v>
      </c>
      <c r="N36" s="12" t="s">
        <v>12</v>
      </c>
      <c r="O36" s="23">
        <v>3000</v>
      </c>
      <c r="P36" s="23">
        <v>0</v>
      </c>
      <c r="Q36" s="23">
        <v>3000</v>
      </c>
      <c r="R36" s="12">
        <v>8</v>
      </c>
      <c r="S36" s="24">
        <v>0.78</v>
      </c>
    </row>
    <row r="37" spans="1:19" ht="11" customHeight="1" x14ac:dyDescent="0.35">
      <c r="A37" s="12">
        <v>93028</v>
      </c>
      <c r="B37" s="21">
        <v>43391</v>
      </c>
      <c r="D37" s="12">
        <v>245623</v>
      </c>
      <c r="E37" s="12" t="s">
        <v>8</v>
      </c>
      <c r="F37" s="22">
        <v>30047</v>
      </c>
      <c r="G37" s="21">
        <v>43391</v>
      </c>
      <c r="I37" s="12" t="s">
        <v>10</v>
      </c>
      <c r="J37" s="12" t="s">
        <v>15</v>
      </c>
      <c r="K37" s="12" t="s">
        <v>14</v>
      </c>
      <c r="L37" s="12" t="s">
        <v>12</v>
      </c>
      <c r="M37" s="12" t="s">
        <v>21</v>
      </c>
      <c r="N37" s="12" t="s">
        <v>12</v>
      </c>
      <c r="O37" s="23">
        <v>3000</v>
      </c>
      <c r="P37" s="23">
        <v>0</v>
      </c>
      <c r="Q37" s="23">
        <v>3000</v>
      </c>
      <c r="R37" s="12">
        <v>3</v>
      </c>
      <c r="S37" s="24">
        <v>0.79</v>
      </c>
    </row>
    <row r="38" spans="1:19" ht="11" customHeight="1" x14ac:dyDescent="0.35">
      <c r="A38" s="12">
        <v>92172</v>
      </c>
      <c r="B38" s="21">
        <v>43388</v>
      </c>
      <c r="C38" s="21">
        <v>43707</v>
      </c>
      <c r="D38" s="12">
        <v>243312</v>
      </c>
      <c r="E38" s="12" t="s">
        <v>6</v>
      </c>
      <c r="F38" s="22">
        <v>33161</v>
      </c>
      <c r="G38" s="21">
        <v>43388</v>
      </c>
      <c r="H38" s="21">
        <v>43707</v>
      </c>
      <c r="I38" s="12" t="s">
        <v>10</v>
      </c>
      <c r="J38" s="12" t="s">
        <v>19</v>
      </c>
      <c r="K38" s="12" t="s">
        <v>18</v>
      </c>
      <c r="L38" s="12" t="s">
        <v>17</v>
      </c>
      <c r="M38" s="12" t="s">
        <v>21</v>
      </c>
      <c r="N38" s="12" t="s">
        <v>17</v>
      </c>
      <c r="O38" s="23">
        <v>2800</v>
      </c>
      <c r="P38" s="23">
        <v>0</v>
      </c>
      <c r="Q38" s="23">
        <v>2800</v>
      </c>
      <c r="R38" s="12">
        <v>6</v>
      </c>
      <c r="S38" s="24">
        <v>0.8</v>
      </c>
    </row>
    <row r="39" spans="1:19" ht="11" customHeight="1" x14ac:dyDescent="0.35">
      <c r="A39" s="12">
        <v>92349</v>
      </c>
      <c r="B39" s="21">
        <v>43433</v>
      </c>
      <c r="C39" s="21">
        <v>43707</v>
      </c>
      <c r="D39" s="12">
        <v>243853</v>
      </c>
      <c r="E39" s="12" t="s">
        <v>7</v>
      </c>
      <c r="F39" s="22">
        <v>42571</v>
      </c>
      <c r="G39" s="21">
        <v>43402</v>
      </c>
      <c r="H39" s="21">
        <v>43708</v>
      </c>
      <c r="I39" s="12" t="s">
        <v>10</v>
      </c>
      <c r="J39" s="12" t="s">
        <v>27</v>
      </c>
      <c r="K39" s="12" t="s">
        <v>14</v>
      </c>
      <c r="L39" s="12" t="s">
        <v>12</v>
      </c>
      <c r="M39" s="12" t="s">
        <v>22</v>
      </c>
      <c r="N39" s="12" t="s">
        <v>12</v>
      </c>
      <c r="O39" s="23">
        <v>3000</v>
      </c>
      <c r="P39" s="23">
        <v>0</v>
      </c>
      <c r="Q39" s="23">
        <v>3000</v>
      </c>
      <c r="R39" s="12">
        <v>3</v>
      </c>
      <c r="S39" s="24">
        <v>0.81</v>
      </c>
    </row>
    <row r="40" spans="1:19" ht="11" customHeight="1" x14ac:dyDescent="0.35">
      <c r="A40" s="12">
        <v>92172</v>
      </c>
      <c r="B40" s="21">
        <v>43388</v>
      </c>
      <c r="C40" s="21">
        <v>43707</v>
      </c>
      <c r="D40" s="12">
        <v>245369</v>
      </c>
      <c r="E40" s="12" t="s">
        <v>8</v>
      </c>
      <c r="F40" s="22">
        <v>31532</v>
      </c>
      <c r="G40" s="21">
        <v>43388</v>
      </c>
      <c r="H40" s="21">
        <v>43707</v>
      </c>
      <c r="I40" s="12" t="s">
        <v>11</v>
      </c>
      <c r="J40" s="12" t="s">
        <v>15</v>
      </c>
      <c r="K40" s="12" t="s">
        <v>14</v>
      </c>
      <c r="L40" s="12" t="s">
        <v>12</v>
      </c>
      <c r="N40" s="12" t="s">
        <v>12</v>
      </c>
      <c r="O40" s="23">
        <v>3000</v>
      </c>
      <c r="P40" s="23">
        <v>0</v>
      </c>
      <c r="Q40" s="23">
        <v>3000</v>
      </c>
      <c r="R40" s="12">
        <v>8</v>
      </c>
      <c r="S40" s="24">
        <v>0.82</v>
      </c>
    </row>
    <row r="41" spans="1:19" ht="11" customHeight="1" x14ac:dyDescent="0.35">
      <c r="A41" s="12">
        <v>92170</v>
      </c>
      <c r="B41" s="21">
        <v>43385</v>
      </c>
      <c r="D41" s="12">
        <v>243308</v>
      </c>
      <c r="E41" s="12" t="s">
        <v>6</v>
      </c>
      <c r="F41" s="22">
        <v>32080</v>
      </c>
      <c r="G41" s="21">
        <v>43385</v>
      </c>
      <c r="I41" s="12" t="s">
        <v>11</v>
      </c>
      <c r="J41" s="12" t="s">
        <v>19</v>
      </c>
      <c r="K41" s="12" t="s">
        <v>18</v>
      </c>
      <c r="L41" s="12" t="s">
        <v>17</v>
      </c>
      <c r="N41" s="12" t="s">
        <v>17</v>
      </c>
      <c r="O41" s="23">
        <v>2500</v>
      </c>
      <c r="P41" s="23">
        <v>0</v>
      </c>
      <c r="Q41" s="23">
        <v>2500</v>
      </c>
      <c r="R41" s="12">
        <v>5</v>
      </c>
      <c r="S41" s="24">
        <v>0.83</v>
      </c>
    </row>
    <row r="42" spans="1:19" ht="11" customHeight="1" x14ac:dyDescent="0.35">
      <c r="A42" s="12">
        <v>92170</v>
      </c>
      <c r="B42" s="21">
        <v>43385</v>
      </c>
      <c r="D42" s="12">
        <v>243309</v>
      </c>
      <c r="E42" s="12" t="s">
        <v>8</v>
      </c>
      <c r="F42" s="22">
        <v>28671</v>
      </c>
      <c r="G42" s="21">
        <v>43385</v>
      </c>
      <c r="I42" s="12" t="s">
        <v>11</v>
      </c>
      <c r="J42" s="12" t="s">
        <v>19</v>
      </c>
      <c r="K42" s="12" t="s">
        <v>18</v>
      </c>
      <c r="L42" s="12" t="s">
        <v>17</v>
      </c>
      <c r="M42" s="12" t="s">
        <v>21</v>
      </c>
      <c r="N42" s="12" t="s">
        <v>17</v>
      </c>
      <c r="O42" s="23">
        <v>2500</v>
      </c>
      <c r="P42" s="23">
        <v>0</v>
      </c>
      <c r="Q42" s="23">
        <v>2500</v>
      </c>
      <c r="R42" s="12">
        <v>5</v>
      </c>
      <c r="S42" s="24">
        <v>0.84</v>
      </c>
    </row>
    <row r="43" spans="1:19" ht="11" customHeight="1" x14ac:dyDescent="0.35">
      <c r="A43" s="12">
        <v>89053</v>
      </c>
      <c r="B43" s="21">
        <v>43371</v>
      </c>
      <c r="D43" s="12">
        <v>234620</v>
      </c>
      <c r="E43" s="12" t="s">
        <v>6</v>
      </c>
      <c r="F43" s="22">
        <v>28106</v>
      </c>
      <c r="G43" s="21">
        <v>43364</v>
      </c>
      <c r="I43" s="12" t="s">
        <v>10</v>
      </c>
      <c r="J43" s="12" t="s">
        <v>15</v>
      </c>
      <c r="K43" s="12" t="s">
        <v>14</v>
      </c>
      <c r="L43" s="12" t="s">
        <v>12</v>
      </c>
      <c r="N43" s="12" t="s">
        <v>12</v>
      </c>
      <c r="O43" s="23">
        <v>600</v>
      </c>
      <c r="P43" s="23">
        <v>1775</v>
      </c>
      <c r="Q43" s="23">
        <v>2375</v>
      </c>
      <c r="R43" s="12">
        <v>4</v>
      </c>
      <c r="S43" s="24">
        <v>0.85</v>
      </c>
    </row>
    <row r="44" spans="1:19" ht="11" customHeight="1" x14ac:dyDescent="0.35">
      <c r="A44" s="12">
        <v>88739</v>
      </c>
      <c r="B44" s="21">
        <v>43390</v>
      </c>
      <c r="C44" s="21">
        <v>43553</v>
      </c>
      <c r="D44" s="12">
        <v>233701</v>
      </c>
      <c r="E44" s="12" t="s">
        <v>6</v>
      </c>
      <c r="F44" s="22">
        <v>29462</v>
      </c>
      <c r="G44" s="21">
        <v>43362</v>
      </c>
      <c r="H44" s="21">
        <v>43553</v>
      </c>
      <c r="I44" s="12" t="s">
        <v>10</v>
      </c>
      <c r="J44" s="12" t="s">
        <v>15</v>
      </c>
      <c r="K44" s="12" t="s">
        <v>14</v>
      </c>
      <c r="L44" s="12" t="s">
        <v>12</v>
      </c>
      <c r="M44" s="12" t="s">
        <v>24</v>
      </c>
      <c r="N44" s="12" t="s">
        <v>12</v>
      </c>
      <c r="O44" s="23">
        <v>600</v>
      </c>
      <c r="P44" s="23">
        <v>1775</v>
      </c>
      <c r="Q44" s="23">
        <v>2375</v>
      </c>
      <c r="R44" s="12">
        <v>4</v>
      </c>
      <c r="S44" s="24">
        <v>0.86</v>
      </c>
    </row>
    <row r="45" spans="1:19" ht="11" customHeight="1" x14ac:dyDescent="0.35">
      <c r="A45" s="12">
        <v>92170</v>
      </c>
      <c r="B45" s="21">
        <v>43385</v>
      </c>
      <c r="D45" s="12">
        <v>246499</v>
      </c>
      <c r="E45" s="12" t="s">
        <v>7</v>
      </c>
      <c r="F45" s="22">
        <v>43087</v>
      </c>
      <c r="G45" s="21">
        <v>43385</v>
      </c>
      <c r="I45" s="12" t="s">
        <v>11</v>
      </c>
      <c r="J45" s="12" t="s">
        <v>15</v>
      </c>
      <c r="K45" s="12" t="s">
        <v>14</v>
      </c>
      <c r="L45" s="12" t="s">
        <v>12</v>
      </c>
      <c r="M45" s="12" t="s">
        <v>21</v>
      </c>
      <c r="N45" s="12" t="s">
        <v>12</v>
      </c>
      <c r="O45" s="23">
        <v>3000</v>
      </c>
      <c r="P45" s="23">
        <v>0</v>
      </c>
      <c r="Q45" s="23">
        <v>3000</v>
      </c>
      <c r="R45" s="12">
        <v>3</v>
      </c>
      <c r="S45" s="24">
        <v>0.87</v>
      </c>
    </row>
    <row r="46" spans="1:19" ht="11" customHeight="1" x14ac:dyDescent="0.35">
      <c r="A46" s="12">
        <v>88633</v>
      </c>
      <c r="B46" s="21">
        <v>43361</v>
      </c>
      <c r="D46" s="12">
        <v>233423</v>
      </c>
      <c r="E46" s="12" t="s">
        <v>6</v>
      </c>
      <c r="F46" s="22">
        <v>35362</v>
      </c>
      <c r="G46" s="21">
        <v>43361</v>
      </c>
      <c r="I46" s="12" t="s">
        <v>10</v>
      </c>
      <c r="J46" s="12" t="s">
        <v>5</v>
      </c>
      <c r="K46" s="12" t="s">
        <v>14</v>
      </c>
      <c r="L46" s="12" t="s">
        <v>12</v>
      </c>
      <c r="M46" s="12" t="s">
        <v>16</v>
      </c>
      <c r="N46" s="12" t="s">
        <v>12</v>
      </c>
      <c r="O46" s="23">
        <v>850</v>
      </c>
      <c r="P46" s="23">
        <v>1420</v>
      </c>
      <c r="Q46" s="23">
        <v>2270</v>
      </c>
      <c r="R46" s="12">
        <v>3</v>
      </c>
      <c r="S46" s="24">
        <v>0.88</v>
      </c>
    </row>
    <row r="47" spans="1:19" ht="11" customHeight="1" x14ac:dyDescent="0.35">
      <c r="A47" s="12">
        <v>84767</v>
      </c>
      <c r="B47" s="21">
        <v>43325</v>
      </c>
      <c r="D47" s="12">
        <v>222461</v>
      </c>
      <c r="E47" s="12" t="s">
        <v>6</v>
      </c>
      <c r="F47" s="22">
        <v>29034</v>
      </c>
      <c r="G47" s="21">
        <v>43321</v>
      </c>
      <c r="I47" s="12" t="s">
        <v>10</v>
      </c>
      <c r="J47" s="12" t="s">
        <v>19</v>
      </c>
      <c r="K47" s="12" t="s">
        <v>18</v>
      </c>
      <c r="L47" s="12" t="s">
        <v>12</v>
      </c>
      <c r="M47" s="12" t="s">
        <v>21</v>
      </c>
      <c r="N47" s="12" t="s">
        <v>12</v>
      </c>
      <c r="O47" s="23">
        <v>2000</v>
      </c>
      <c r="P47" s="23">
        <v>230</v>
      </c>
      <c r="Q47" s="23">
        <v>2230</v>
      </c>
      <c r="R47" s="12">
        <v>3</v>
      </c>
      <c r="S47" s="24">
        <v>0.89</v>
      </c>
    </row>
    <row r="48" spans="1:19" ht="11" customHeight="1" x14ac:dyDescent="0.35">
      <c r="A48" s="12">
        <v>82953</v>
      </c>
      <c r="B48" s="21">
        <v>43304</v>
      </c>
      <c r="D48" s="12">
        <v>217421</v>
      </c>
      <c r="E48" s="12" t="s">
        <v>6</v>
      </c>
      <c r="F48" s="22">
        <v>32148</v>
      </c>
      <c r="G48" s="21">
        <v>43297</v>
      </c>
      <c r="I48" s="12" t="s">
        <v>10</v>
      </c>
      <c r="J48" s="12" t="s">
        <v>25</v>
      </c>
      <c r="K48" s="12" t="s">
        <v>14</v>
      </c>
      <c r="L48" s="12" t="s">
        <v>12</v>
      </c>
      <c r="M48" s="12" t="s">
        <v>24</v>
      </c>
      <c r="N48" s="12" t="s">
        <v>12</v>
      </c>
      <c r="O48" s="23">
        <v>1200</v>
      </c>
      <c r="P48" s="23">
        <v>1000</v>
      </c>
      <c r="Q48" s="23">
        <v>2200</v>
      </c>
      <c r="R48" s="12">
        <v>4</v>
      </c>
      <c r="S48" s="24">
        <v>0.9</v>
      </c>
    </row>
    <row r="49" spans="1:19" ht="11" customHeight="1" x14ac:dyDescent="0.35">
      <c r="A49" s="12">
        <v>81783</v>
      </c>
      <c r="B49" s="21">
        <v>43297</v>
      </c>
      <c r="D49" s="12">
        <v>214267</v>
      </c>
      <c r="E49" s="12" t="s">
        <v>6</v>
      </c>
      <c r="F49" s="22">
        <v>29602</v>
      </c>
      <c r="G49" s="21">
        <v>43286</v>
      </c>
      <c r="I49" s="12" t="s">
        <v>10</v>
      </c>
      <c r="J49" s="12" t="s">
        <v>15</v>
      </c>
      <c r="K49" s="12" t="s">
        <v>14</v>
      </c>
      <c r="L49" s="12" t="s">
        <v>12</v>
      </c>
      <c r="N49" s="12" t="s">
        <v>12</v>
      </c>
      <c r="O49" s="23">
        <v>2000</v>
      </c>
      <c r="P49" s="23">
        <v>0</v>
      </c>
      <c r="Q49" s="23">
        <v>2000</v>
      </c>
      <c r="R49" s="12">
        <v>2</v>
      </c>
      <c r="S49" s="24">
        <v>0.91</v>
      </c>
    </row>
    <row r="50" spans="1:19" ht="11" customHeight="1" x14ac:dyDescent="0.35">
      <c r="A50" s="12">
        <v>95209</v>
      </c>
      <c r="B50" s="21">
        <v>43439</v>
      </c>
      <c r="C50" s="21">
        <v>43518</v>
      </c>
      <c r="D50" s="12">
        <v>251823</v>
      </c>
      <c r="E50" s="12" t="s">
        <v>7</v>
      </c>
      <c r="F50" s="22">
        <v>43066</v>
      </c>
      <c r="G50" s="21">
        <v>43444</v>
      </c>
      <c r="H50" s="21">
        <v>43518</v>
      </c>
      <c r="I50" s="12" t="s">
        <v>10</v>
      </c>
      <c r="J50" s="12" t="s">
        <v>5</v>
      </c>
      <c r="K50" s="12" t="s">
        <v>14</v>
      </c>
      <c r="L50" s="12" t="s">
        <v>12</v>
      </c>
      <c r="N50" s="12" t="s">
        <v>12</v>
      </c>
      <c r="O50" s="23">
        <v>3400</v>
      </c>
      <c r="P50" s="23">
        <v>0</v>
      </c>
      <c r="Q50" s="23">
        <v>3400</v>
      </c>
      <c r="R50" s="12">
        <v>2</v>
      </c>
      <c r="S50" s="24">
        <v>0.92</v>
      </c>
    </row>
    <row r="51" spans="1:19" ht="11" customHeight="1" x14ac:dyDescent="0.35">
      <c r="A51" s="12">
        <v>82582</v>
      </c>
      <c r="B51" s="21">
        <v>43297</v>
      </c>
      <c r="D51" s="12">
        <v>216402</v>
      </c>
      <c r="E51" s="12" t="s">
        <v>6</v>
      </c>
      <c r="F51" s="22">
        <v>29420</v>
      </c>
      <c r="G51" s="21">
        <v>43283</v>
      </c>
      <c r="I51" s="12" t="s">
        <v>11</v>
      </c>
      <c r="J51" s="12" t="s">
        <v>15</v>
      </c>
      <c r="K51" s="12" t="s">
        <v>14</v>
      </c>
      <c r="L51" s="12" t="s">
        <v>12</v>
      </c>
      <c r="M51" s="12" t="s">
        <v>21</v>
      </c>
      <c r="N51" s="12" t="s">
        <v>12</v>
      </c>
      <c r="O51" s="23">
        <v>2100</v>
      </c>
      <c r="P51" s="23">
        <v>0</v>
      </c>
      <c r="Q51" s="23">
        <v>2100</v>
      </c>
      <c r="R51" s="12">
        <v>3</v>
      </c>
      <c r="S51" s="24">
        <v>0.93</v>
      </c>
    </row>
    <row r="52" spans="1:19" ht="11" customHeight="1" x14ac:dyDescent="0.35">
      <c r="A52" s="12">
        <v>82582</v>
      </c>
      <c r="B52" s="21">
        <v>43297</v>
      </c>
      <c r="D52" s="12">
        <v>216409</v>
      </c>
      <c r="E52" s="12" t="s">
        <v>8</v>
      </c>
      <c r="F52" s="22">
        <v>27850</v>
      </c>
      <c r="G52" s="21">
        <v>43283</v>
      </c>
      <c r="I52" s="12" t="s">
        <v>11</v>
      </c>
      <c r="J52" s="12" t="s">
        <v>15</v>
      </c>
      <c r="K52" s="12" t="s">
        <v>14</v>
      </c>
      <c r="L52" s="12" t="s">
        <v>12</v>
      </c>
      <c r="N52" s="12" t="s">
        <v>12</v>
      </c>
      <c r="O52" s="23">
        <v>2100</v>
      </c>
      <c r="P52" s="23">
        <v>0</v>
      </c>
      <c r="Q52" s="23">
        <v>2100</v>
      </c>
      <c r="R52" s="12">
        <v>3</v>
      </c>
      <c r="S52" s="24">
        <v>0.94</v>
      </c>
    </row>
    <row r="53" spans="1:19" ht="11" customHeight="1" x14ac:dyDescent="0.35">
      <c r="A53" s="12">
        <v>96366</v>
      </c>
      <c r="B53" s="21">
        <v>43495</v>
      </c>
      <c r="D53" s="12">
        <v>255065</v>
      </c>
      <c r="E53" s="12" t="s">
        <v>7</v>
      </c>
      <c r="F53" s="22">
        <v>42946</v>
      </c>
      <c r="G53" s="21">
        <v>43472</v>
      </c>
      <c r="I53" s="12" t="s">
        <v>11</v>
      </c>
      <c r="J53" s="12" t="s">
        <v>19</v>
      </c>
      <c r="K53" s="12" t="s">
        <v>18</v>
      </c>
      <c r="L53" s="12" t="s">
        <v>17</v>
      </c>
      <c r="M53" s="12" t="s">
        <v>21</v>
      </c>
      <c r="N53" s="12" t="s">
        <v>17</v>
      </c>
      <c r="O53" s="23">
        <v>4000</v>
      </c>
      <c r="P53" s="23">
        <v>0</v>
      </c>
      <c r="Q53" s="23">
        <v>4000</v>
      </c>
      <c r="R53" s="12">
        <v>3</v>
      </c>
      <c r="S53" s="24">
        <v>0.95</v>
      </c>
    </row>
    <row r="54" spans="1:19" ht="11" customHeight="1" x14ac:dyDescent="0.35">
      <c r="A54" s="12">
        <v>79455</v>
      </c>
      <c r="B54" s="21">
        <v>43270</v>
      </c>
      <c r="D54" s="12">
        <v>208273</v>
      </c>
      <c r="E54" s="12" t="s">
        <v>6</v>
      </c>
      <c r="F54" s="22">
        <v>35242</v>
      </c>
      <c r="G54" s="21">
        <v>43262</v>
      </c>
      <c r="I54" s="12" t="s">
        <v>10</v>
      </c>
      <c r="J54" s="12" t="s">
        <v>15</v>
      </c>
      <c r="K54" s="12" t="s">
        <v>14</v>
      </c>
      <c r="L54" s="12" t="s">
        <v>12</v>
      </c>
      <c r="M54" s="12" t="s">
        <v>16</v>
      </c>
      <c r="N54" s="12" t="s">
        <v>12</v>
      </c>
      <c r="O54" s="23">
        <v>2000</v>
      </c>
      <c r="P54" s="23">
        <v>0</v>
      </c>
      <c r="Q54" s="23">
        <v>2000</v>
      </c>
      <c r="R54" s="12">
        <v>2</v>
      </c>
      <c r="S54" s="24">
        <v>0.96</v>
      </c>
    </row>
    <row r="55" spans="1:19" ht="11" customHeight="1" x14ac:dyDescent="0.35">
      <c r="A55" s="12">
        <v>96998</v>
      </c>
      <c r="B55" s="21">
        <v>43496</v>
      </c>
      <c r="D55" s="12">
        <v>256693</v>
      </c>
      <c r="E55" s="12" t="s">
        <v>7</v>
      </c>
      <c r="F55" s="22">
        <v>42864</v>
      </c>
      <c r="G55" s="21">
        <v>43474</v>
      </c>
      <c r="I55" s="12" t="s">
        <v>10</v>
      </c>
      <c r="J55" s="12" t="s">
        <v>15</v>
      </c>
      <c r="K55" s="12" t="s">
        <v>14</v>
      </c>
      <c r="L55" s="12" t="s">
        <v>12</v>
      </c>
      <c r="M55" s="12" t="s">
        <v>21</v>
      </c>
      <c r="N55" s="12" t="s">
        <v>12</v>
      </c>
      <c r="O55" s="26">
        <v>4000</v>
      </c>
      <c r="Q55" s="23">
        <v>4000</v>
      </c>
      <c r="S55" s="24">
        <v>0.97</v>
      </c>
    </row>
    <row r="56" spans="1:19" ht="11" customHeight="1" x14ac:dyDescent="0.35">
      <c r="A56" s="12">
        <v>77413</v>
      </c>
      <c r="B56" s="21">
        <v>43250</v>
      </c>
      <c r="D56" s="12">
        <v>203058</v>
      </c>
      <c r="E56" s="12" t="s">
        <v>6</v>
      </c>
      <c r="F56" s="22">
        <v>32528</v>
      </c>
      <c r="G56" s="21">
        <v>43234</v>
      </c>
      <c r="I56" s="12" t="s">
        <v>10</v>
      </c>
      <c r="J56" s="12" t="s">
        <v>26</v>
      </c>
      <c r="K56" s="12" t="s">
        <v>14</v>
      </c>
      <c r="L56" s="12" t="s">
        <v>12</v>
      </c>
      <c r="M56" s="12" t="s">
        <v>30</v>
      </c>
      <c r="N56" s="12" t="s">
        <v>12</v>
      </c>
      <c r="O56" s="23">
        <v>1300</v>
      </c>
      <c r="P56" s="23">
        <v>75</v>
      </c>
      <c r="Q56" s="23">
        <v>1375</v>
      </c>
      <c r="R56" s="12">
        <v>2</v>
      </c>
      <c r="S56" s="24">
        <v>0.98</v>
      </c>
    </row>
    <row r="57" spans="1:19" ht="11" customHeight="1" x14ac:dyDescent="0.35">
      <c r="A57" s="12">
        <v>77192</v>
      </c>
      <c r="B57" s="21">
        <v>43243</v>
      </c>
      <c r="D57" s="12">
        <v>202498</v>
      </c>
      <c r="E57" s="12" t="s">
        <v>6</v>
      </c>
      <c r="F57" s="22">
        <v>31871</v>
      </c>
      <c r="G57" s="21">
        <v>43228</v>
      </c>
      <c r="I57" s="12" t="s">
        <v>10</v>
      </c>
      <c r="J57" s="12" t="s">
        <v>15</v>
      </c>
      <c r="K57" s="12" t="s">
        <v>23</v>
      </c>
      <c r="L57" s="12" t="s">
        <v>12</v>
      </c>
      <c r="N57" s="12" t="s">
        <v>12</v>
      </c>
      <c r="O57" s="23">
        <v>1350</v>
      </c>
      <c r="P57" s="23">
        <v>0</v>
      </c>
      <c r="Q57" s="23">
        <v>1350</v>
      </c>
      <c r="R57" s="12">
        <v>2</v>
      </c>
      <c r="S57" s="24">
        <v>0.99</v>
      </c>
    </row>
    <row r="58" spans="1:19" ht="11" customHeight="1" x14ac:dyDescent="0.35">
      <c r="A58" s="12">
        <v>75874</v>
      </c>
      <c r="B58" s="21">
        <v>43217</v>
      </c>
      <c r="D58" s="12">
        <v>198962</v>
      </c>
      <c r="E58" s="12" t="s">
        <v>6</v>
      </c>
      <c r="F58" s="22">
        <v>29018</v>
      </c>
      <c r="G58" s="21">
        <v>43210</v>
      </c>
      <c r="I58" s="12" t="s">
        <v>10</v>
      </c>
      <c r="J58" s="12" t="s">
        <v>15</v>
      </c>
      <c r="K58" s="12" t="s">
        <v>14</v>
      </c>
      <c r="L58" s="12" t="s">
        <v>12</v>
      </c>
      <c r="M58" s="12" t="s">
        <v>16</v>
      </c>
      <c r="N58" s="12" t="s">
        <v>12</v>
      </c>
      <c r="O58" s="23">
        <v>0</v>
      </c>
      <c r="P58" s="23">
        <v>355</v>
      </c>
      <c r="Q58" s="23">
        <v>355</v>
      </c>
      <c r="R58" s="12">
        <v>4</v>
      </c>
      <c r="S58" s="24">
        <v>1</v>
      </c>
    </row>
    <row r="59" spans="1:19" ht="11" customHeight="1" x14ac:dyDescent="0.35">
      <c r="A59" s="12">
        <v>75888</v>
      </c>
      <c r="B59" s="21">
        <v>43220</v>
      </c>
      <c r="D59" s="12">
        <v>199006</v>
      </c>
      <c r="E59" s="12" t="s">
        <v>7</v>
      </c>
      <c r="F59" s="22">
        <v>42881</v>
      </c>
      <c r="G59" s="21">
        <v>43206</v>
      </c>
      <c r="I59" s="12" t="s">
        <v>11</v>
      </c>
      <c r="J59" s="12" t="s">
        <v>25</v>
      </c>
      <c r="K59" s="12" t="s">
        <v>14</v>
      </c>
      <c r="L59" s="12" t="s">
        <v>12</v>
      </c>
      <c r="M59" s="12" t="s">
        <v>32</v>
      </c>
      <c r="N59" s="12" t="s">
        <v>12</v>
      </c>
      <c r="O59" s="23">
        <v>500</v>
      </c>
      <c r="P59" s="23">
        <v>259</v>
      </c>
      <c r="Q59" s="23">
        <v>759</v>
      </c>
      <c r="R59" s="12">
        <v>2</v>
      </c>
      <c r="S59" s="24">
        <v>0.54</v>
      </c>
    </row>
    <row r="60" spans="1:19" ht="11" customHeight="1" x14ac:dyDescent="0.35">
      <c r="A60" s="12">
        <v>75500</v>
      </c>
      <c r="B60" s="21">
        <v>43231</v>
      </c>
      <c r="D60" s="12">
        <v>198101</v>
      </c>
      <c r="E60" s="12" t="s">
        <v>6</v>
      </c>
      <c r="F60" s="22">
        <v>1</v>
      </c>
      <c r="G60" s="21">
        <v>43207</v>
      </c>
      <c r="I60" s="12" t="s">
        <v>10</v>
      </c>
      <c r="J60" s="12" t="s">
        <v>15</v>
      </c>
      <c r="K60" s="12" t="s">
        <v>14</v>
      </c>
      <c r="L60" s="12" t="s">
        <v>12</v>
      </c>
      <c r="M60" s="12" t="s">
        <v>21</v>
      </c>
      <c r="N60" s="12" t="s">
        <v>12</v>
      </c>
      <c r="O60" s="23">
        <v>0</v>
      </c>
      <c r="P60" s="23">
        <v>0</v>
      </c>
      <c r="Q60" s="23">
        <v>0</v>
      </c>
      <c r="R60" s="12">
        <v>3</v>
      </c>
      <c r="S60" s="24">
        <v>1.01</v>
      </c>
    </row>
    <row r="61" spans="1:19" ht="11" customHeight="1" x14ac:dyDescent="0.35">
      <c r="A61" s="12">
        <v>75500</v>
      </c>
      <c r="B61" s="21">
        <v>43231</v>
      </c>
      <c r="D61" s="12">
        <v>198143</v>
      </c>
      <c r="E61" s="12" t="s">
        <v>8</v>
      </c>
      <c r="F61" s="22">
        <v>1</v>
      </c>
      <c r="G61" s="21">
        <v>43207</v>
      </c>
      <c r="I61" s="12" t="s">
        <v>10</v>
      </c>
      <c r="J61" s="12" t="s">
        <v>15</v>
      </c>
      <c r="K61" s="12" t="s">
        <v>14</v>
      </c>
      <c r="L61" s="12" t="s">
        <v>12</v>
      </c>
      <c r="M61" s="12" t="s">
        <v>16</v>
      </c>
      <c r="N61" s="12" t="s">
        <v>12</v>
      </c>
      <c r="O61" s="23">
        <v>0</v>
      </c>
      <c r="P61" s="23">
        <v>0</v>
      </c>
      <c r="Q61" s="23">
        <v>0</v>
      </c>
      <c r="R61" s="12">
        <v>3</v>
      </c>
      <c r="S61" s="24">
        <v>1.02</v>
      </c>
    </row>
    <row r="62" spans="1:19" ht="11" customHeight="1" x14ac:dyDescent="0.35">
      <c r="A62" s="12">
        <v>75888</v>
      </c>
      <c r="B62" s="21">
        <v>43220</v>
      </c>
      <c r="D62" s="12">
        <v>199004</v>
      </c>
      <c r="E62" s="12" t="s">
        <v>8</v>
      </c>
      <c r="F62" s="22">
        <v>30331</v>
      </c>
      <c r="G62" s="21">
        <v>43206</v>
      </c>
      <c r="I62" s="12" t="s">
        <v>10</v>
      </c>
      <c r="J62" s="12" t="s">
        <v>25</v>
      </c>
      <c r="K62" s="12" t="s">
        <v>14</v>
      </c>
      <c r="L62" s="12" t="s">
        <v>12</v>
      </c>
      <c r="M62" s="12" t="s">
        <v>16</v>
      </c>
      <c r="N62" s="12" t="s">
        <v>12</v>
      </c>
      <c r="O62" s="23">
        <v>500</v>
      </c>
      <c r="P62" s="23">
        <v>0</v>
      </c>
      <c r="Q62" s="23">
        <v>500</v>
      </c>
      <c r="R62" s="12">
        <v>2</v>
      </c>
      <c r="S62" s="24">
        <v>1.03</v>
      </c>
    </row>
    <row r="63" spans="1:19" ht="11" customHeight="1" x14ac:dyDescent="0.35">
      <c r="A63" s="12">
        <v>75888</v>
      </c>
      <c r="B63" s="21">
        <v>43220</v>
      </c>
      <c r="D63" s="12">
        <v>199005</v>
      </c>
      <c r="E63" s="12" t="s">
        <v>6</v>
      </c>
      <c r="F63" s="22">
        <v>32352</v>
      </c>
      <c r="G63" s="21">
        <v>43206</v>
      </c>
      <c r="I63" s="12" t="s">
        <v>10</v>
      </c>
      <c r="J63" s="12" t="s">
        <v>25</v>
      </c>
      <c r="K63" s="12" t="s">
        <v>14</v>
      </c>
      <c r="L63" s="12" t="s">
        <v>12</v>
      </c>
      <c r="M63" s="12" t="s">
        <v>16</v>
      </c>
      <c r="N63" s="12" t="s">
        <v>12</v>
      </c>
      <c r="O63" s="23">
        <v>500</v>
      </c>
      <c r="P63" s="23">
        <v>0</v>
      </c>
      <c r="Q63" s="23">
        <v>500</v>
      </c>
      <c r="R63" s="12">
        <v>2</v>
      </c>
      <c r="S63" s="24">
        <v>1.04</v>
      </c>
    </row>
    <row r="64" spans="1:19" ht="11" customHeight="1" x14ac:dyDescent="0.35">
      <c r="A64" s="12">
        <v>74808</v>
      </c>
      <c r="B64" s="21">
        <v>43200</v>
      </c>
      <c r="D64" s="12">
        <v>196298</v>
      </c>
      <c r="E64" s="12" t="s">
        <v>6</v>
      </c>
      <c r="F64" s="22">
        <v>32124</v>
      </c>
      <c r="G64" s="21">
        <v>43199</v>
      </c>
      <c r="I64" s="12" t="s">
        <v>10</v>
      </c>
      <c r="J64" s="12" t="s">
        <v>19</v>
      </c>
      <c r="K64" s="12" t="s">
        <v>18</v>
      </c>
      <c r="L64" s="12" t="s">
        <v>17</v>
      </c>
      <c r="M64" s="12" t="s">
        <v>16</v>
      </c>
      <c r="N64" s="12" t="s">
        <v>17</v>
      </c>
      <c r="O64" s="23">
        <v>0</v>
      </c>
      <c r="P64" s="23">
        <v>0</v>
      </c>
      <c r="Q64" s="23">
        <v>0</v>
      </c>
      <c r="R64" s="12">
        <v>2</v>
      </c>
      <c r="S64" s="24">
        <v>1.05</v>
      </c>
    </row>
    <row r="65" spans="1:19" ht="11" customHeight="1" x14ac:dyDescent="0.35">
      <c r="A65" s="12">
        <v>74808</v>
      </c>
      <c r="B65" s="21">
        <v>43200</v>
      </c>
      <c r="D65" s="12">
        <v>196299</v>
      </c>
      <c r="E65" s="12" t="s">
        <v>8</v>
      </c>
      <c r="F65" s="22">
        <v>30239</v>
      </c>
      <c r="G65" s="21">
        <v>43199</v>
      </c>
      <c r="I65" s="12" t="s">
        <v>10</v>
      </c>
      <c r="J65" s="12" t="s">
        <v>19</v>
      </c>
      <c r="K65" s="12" t="s">
        <v>18</v>
      </c>
      <c r="L65" s="12" t="s">
        <v>17</v>
      </c>
      <c r="M65" s="12" t="s">
        <v>16</v>
      </c>
      <c r="N65" s="12" t="s">
        <v>17</v>
      </c>
      <c r="O65" s="23">
        <v>0</v>
      </c>
      <c r="P65" s="23">
        <v>0</v>
      </c>
      <c r="Q65" s="23">
        <v>0</v>
      </c>
      <c r="R65" s="12">
        <v>2</v>
      </c>
      <c r="S65" s="24">
        <v>1.06</v>
      </c>
    </row>
    <row r="66" spans="1:19" ht="11" customHeight="1" x14ac:dyDescent="0.35">
      <c r="A66" s="12">
        <v>75889</v>
      </c>
      <c r="B66" s="21">
        <v>43203</v>
      </c>
      <c r="D66" s="12">
        <v>199007</v>
      </c>
      <c r="E66" s="12" t="s">
        <v>6</v>
      </c>
      <c r="F66" s="22">
        <v>31959</v>
      </c>
      <c r="G66" s="21">
        <v>43189</v>
      </c>
      <c r="I66" s="12" t="s">
        <v>10</v>
      </c>
      <c r="J66" s="12" t="s">
        <v>25</v>
      </c>
      <c r="K66" s="12" t="s">
        <v>14</v>
      </c>
      <c r="L66" s="12" t="s">
        <v>12</v>
      </c>
      <c r="N66" s="12" t="s">
        <v>12</v>
      </c>
      <c r="O66" s="23">
        <v>500</v>
      </c>
      <c r="P66" s="23">
        <v>259</v>
      </c>
      <c r="Q66" s="23">
        <v>759</v>
      </c>
      <c r="R66" s="12">
        <v>2</v>
      </c>
      <c r="S66" s="24">
        <v>1.07</v>
      </c>
    </row>
    <row r="67" spans="1:19" ht="11" customHeight="1" x14ac:dyDescent="0.35">
      <c r="A67" s="12">
        <v>75877</v>
      </c>
      <c r="B67" s="21">
        <v>43202</v>
      </c>
      <c r="D67" s="12">
        <v>198969</v>
      </c>
      <c r="E67" s="12" t="s">
        <v>8</v>
      </c>
      <c r="F67" s="22">
        <v>24364</v>
      </c>
      <c r="G67" s="21">
        <v>43188</v>
      </c>
      <c r="I67" s="12" t="s">
        <v>10</v>
      </c>
      <c r="J67" s="12" t="s">
        <v>15</v>
      </c>
      <c r="K67" s="12" t="s">
        <v>14</v>
      </c>
      <c r="L67" s="12" t="s">
        <v>12</v>
      </c>
      <c r="N67" s="12" t="s">
        <v>12</v>
      </c>
      <c r="O67" s="23">
        <v>0</v>
      </c>
      <c r="P67" s="23">
        <v>355</v>
      </c>
      <c r="Q67" s="23">
        <v>355</v>
      </c>
      <c r="R67" s="12">
        <v>4</v>
      </c>
      <c r="S67" s="24">
        <v>1.08</v>
      </c>
    </row>
    <row r="68" spans="1:19" ht="11" customHeight="1" x14ac:dyDescent="0.35">
      <c r="A68" s="12">
        <v>117555</v>
      </c>
      <c r="B68" s="21">
        <v>43742</v>
      </c>
      <c r="D68" s="12">
        <v>311783</v>
      </c>
      <c r="E68" s="12" t="s">
        <v>7</v>
      </c>
      <c r="F68" s="22">
        <v>42691</v>
      </c>
      <c r="G68" s="21">
        <v>43742</v>
      </c>
      <c r="I68" s="12" t="s">
        <v>10</v>
      </c>
      <c r="J68" s="12" t="s">
        <v>26</v>
      </c>
      <c r="K68" s="12" t="s">
        <v>14</v>
      </c>
      <c r="L68" s="12" t="s">
        <v>12</v>
      </c>
      <c r="M68" s="12" t="s">
        <v>21</v>
      </c>
      <c r="N68" s="12" t="s">
        <v>12</v>
      </c>
      <c r="O68" s="23">
        <v>14500</v>
      </c>
      <c r="P68" s="23">
        <v>0</v>
      </c>
      <c r="Q68" s="23">
        <v>14500</v>
      </c>
      <c r="R68" s="12">
        <v>4</v>
      </c>
      <c r="S68" s="24">
        <v>1.0900000000000001</v>
      </c>
    </row>
    <row r="69" spans="1:19" ht="11" customHeight="1" x14ac:dyDescent="0.35">
      <c r="A69" s="12">
        <v>117555</v>
      </c>
      <c r="B69" s="21">
        <v>43742</v>
      </c>
      <c r="D69" s="12">
        <v>311773</v>
      </c>
      <c r="E69" s="12" t="s">
        <v>6</v>
      </c>
      <c r="F69" s="22">
        <v>33637</v>
      </c>
      <c r="G69" s="21">
        <v>43742</v>
      </c>
      <c r="I69" s="12" t="s">
        <v>10</v>
      </c>
      <c r="J69" s="12" t="s">
        <v>15</v>
      </c>
      <c r="K69" s="12" t="s">
        <v>14</v>
      </c>
      <c r="L69" s="12" t="s">
        <v>12</v>
      </c>
      <c r="N69" s="12" t="s">
        <v>12</v>
      </c>
      <c r="O69" s="23">
        <v>14000</v>
      </c>
      <c r="P69" s="23">
        <v>0</v>
      </c>
      <c r="Q69" s="23">
        <v>14000</v>
      </c>
      <c r="R69" s="12">
        <v>5</v>
      </c>
      <c r="S69" s="24">
        <v>1.1000000000000001</v>
      </c>
    </row>
    <row r="70" spans="1:19" ht="11" customHeight="1" x14ac:dyDescent="0.35">
      <c r="A70" s="12">
        <v>115233</v>
      </c>
      <c r="B70" s="21">
        <v>43724</v>
      </c>
      <c r="D70" s="12">
        <v>305578</v>
      </c>
      <c r="E70" s="12" t="s">
        <v>6</v>
      </c>
      <c r="F70" s="22">
        <v>35647</v>
      </c>
      <c r="G70" s="21">
        <v>43724</v>
      </c>
      <c r="I70" s="12" t="s">
        <v>10</v>
      </c>
      <c r="J70" s="12" t="s">
        <v>5</v>
      </c>
      <c r="K70" s="12" t="s">
        <v>14</v>
      </c>
      <c r="L70" s="12" t="s">
        <v>12</v>
      </c>
      <c r="M70" s="12" t="s">
        <v>21</v>
      </c>
      <c r="N70" s="12" t="s">
        <v>12</v>
      </c>
      <c r="O70" s="23">
        <v>10000</v>
      </c>
      <c r="P70" s="23">
        <v>0</v>
      </c>
      <c r="Q70" s="23">
        <v>10000</v>
      </c>
      <c r="R70" s="12">
        <v>5</v>
      </c>
      <c r="S70" s="24">
        <v>1.1100000000000001</v>
      </c>
    </row>
    <row r="71" spans="1:19" ht="11" customHeight="1" x14ac:dyDescent="0.35">
      <c r="A71" s="12">
        <v>75874</v>
      </c>
      <c r="B71" s="21">
        <v>43217</v>
      </c>
      <c r="D71" s="12">
        <v>198963</v>
      </c>
      <c r="E71" s="12" t="s">
        <v>7</v>
      </c>
      <c r="F71" s="22">
        <v>43168</v>
      </c>
      <c r="G71" s="21">
        <v>43210</v>
      </c>
      <c r="I71" s="12" t="s">
        <v>11</v>
      </c>
      <c r="J71" s="12" t="s">
        <v>15</v>
      </c>
      <c r="K71" s="12" t="s">
        <v>14</v>
      </c>
      <c r="L71" s="12" t="s">
        <v>12</v>
      </c>
      <c r="N71" s="12" t="s">
        <v>12</v>
      </c>
      <c r="O71" s="23">
        <v>0</v>
      </c>
      <c r="P71" s="23">
        <v>355</v>
      </c>
      <c r="Q71" s="23">
        <v>355</v>
      </c>
      <c r="R71" s="12">
        <v>4</v>
      </c>
      <c r="S71" s="24">
        <v>1.1200000000000001</v>
      </c>
    </row>
    <row r="72" spans="1:19" ht="11" customHeight="1" x14ac:dyDescent="0.35">
      <c r="A72" s="12">
        <v>82582</v>
      </c>
      <c r="B72" s="21">
        <v>43297</v>
      </c>
      <c r="D72" s="12">
        <v>216409</v>
      </c>
      <c r="E72" s="12" t="s">
        <v>8</v>
      </c>
      <c r="F72" s="22">
        <v>27850</v>
      </c>
      <c r="G72" s="21">
        <v>43283</v>
      </c>
      <c r="I72" s="12" t="s">
        <v>11</v>
      </c>
      <c r="J72" s="12" t="s">
        <v>15</v>
      </c>
      <c r="K72" s="12" t="s">
        <v>14</v>
      </c>
      <c r="L72" s="12" t="s">
        <v>12</v>
      </c>
      <c r="N72" s="12" t="s">
        <v>12</v>
      </c>
      <c r="O72" s="23">
        <v>2100</v>
      </c>
      <c r="P72" s="23">
        <v>0</v>
      </c>
      <c r="Q72" s="23">
        <v>2100</v>
      </c>
      <c r="R72" s="12">
        <v>3</v>
      </c>
      <c r="S72" s="24">
        <v>0.94</v>
      </c>
    </row>
    <row r="73" spans="1:19" ht="11" customHeight="1" x14ac:dyDescent="0.35">
      <c r="A73" s="12">
        <v>77192</v>
      </c>
      <c r="B73" s="21">
        <v>43243</v>
      </c>
      <c r="D73" s="12">
        <v>202499</v>
      </c>
      <c r="E73" s="12" t="s">
        <v>7</v>
      </c>
      <c r="F73" s="22">
        <v>43171</v>
      </c>
      <c r="G73" s="21">
        <v>43228</v>
      </c>
      <c r="I73" s="12" t="s">
        <v>11</v>
      </c>
      <c r="J73" s="12" t="s">
        <v>26</v>
      </c>
      <c r="K73" s="12" t="s">
        <v>18</v>
      </c>
      <c r="L73" s="12" t="s">
        <v>12</v>
      </c>
      <c r="N73" s="12" t="s">
        <v>12</v>
      </c>
      <c r="O73" s="23">
        <v>1300</v>
      </c>
      <c r="P73" s="23">
        <v>75</v>
      </c>
      <c r="Q73" s="23">
        <v>1375</v>
      </c>
      <c r="R73" s="12">
        <v>2</v>
      </c>
      <c r="S73" s="24">
        <v>1.1299999999999999</v>
      </c>
    </row>
    <row r="74" spans="1:19" ht="11" customHeight="1" x14ac:dyDescent="0.35">
      <c r="A74" s="12">
        <v>82953</v>
      </c>
      <c r="B74" s="21">
        <v>43304</v>
      </c>
      <c r="D74" s="12">
        <v>217423</v>
      </c>
      <c r="E74" s="12" t="s">
        <v>7</v>
      </c>
      <c r="F74" s="22">
        <v>43152</v>
      </c>
      <c r="G74" s="21">
        <v>43297</v>
      </c>
      <c r="I74" s="12" t="s">
        <v>10</v>
      </c>
      <c r="J74" s="12" t="s">
        <v>25</v>
      </c>
      <c r="K74" s="12" t="s">
        <v>14</v>
      </c>
      <c r="L74" s="12" t="s">
        <v>12</v>
      </c>
      <c r="N74" s="12" t="s">
        <v>12</v>
      </c>
      <c r="O74" s="23">
        <v>1200</v>
      </c>
      <c r="P74" s="23">
        <v>1000</v>
      </c>
      <c r="Q74" s="23">
        <v>2200</v>
      </c>
      <c r="R74" s="12">
        <v>4</v>
      </c>
      <c r="S74" s="24">
        <v>1.1399999999999999</v>
      </c>
    </row>
    <row r="75" spans="1:19" ht="11" customHeight="1" x14ac:dyDescent="0.35">
      <c r="A75" s="12">
        <v>92172</v>
      </c>
      <c r="B75" s="21">
        <v>43388</v>
      </c>
      <c r="C75" s="21">
        <v>43707</v>
      </c>
      <c r="D75" s="12">
        <v>243313</v>
      </c>
      <c r="E75" s="12" t="s">
        <v>7</v>
      </c>
      <c r="F75" s="22">
        <v>43320</v>
      </c>
      <c r="G75" s="21">
        <v>43388</v>
      </c>
      <c r="H75" s="21">
        <v>43707</v>
      </c>
      <c r="I75" s="12" t="s">
        <v>11</v>
      </c>
      <c r="J75" s="12" t="s">
        <v>19</v>
      </c>
      <c r="K75" s="12" t="s">
        <v>18</v>
      </c>
      <c r="L75" s="12" t="s">
        <v>12</v>
      </c>
      <c r="M75" s="12" t="s">
        <v>21</v>
      </c>
      <c r="N75" s="12" t="s">
        <v>17</v>
      </c>
      <c r="O75" s="23">
        <v>2800</v>
      </c>
      <c r="P75" s="23">
        <v>0</v>
      </c>
      <c r="Q75" s="23">
        <v>2800</v>
      </c>
      <c r="R75" s="12">
        <v>6</v>
      </c>
      <c r="S75" s="24">
        <v>1.1499999999999999</v>
      </c>
    </row>
    <row r="76" spans="1:19" ht="11" customHeight="1" x14ac:dyDescent="0.35">
      <c r="A76" s="12">
        <v>93028</v>
      </c>
      <c r="B76" s="21">
        <v>43391</v>
      </c>
      <c r="D76" s="12">
        <v>245622</v>
      </c>
      <c r="E76" s="12" t="s">
        <v>7</v>
      </c>
      <c r="F76" s="22">
        <v>43362</v>
      </c>
      <c r="G76" s="21">
        <v>43391</v>
      </c>
      <c r="I76" s="12" t="s">
        <v>11</v>
      </c>
      <c r="J76" s="12" t="s">
        <v>15</v>
      </c>
      <c r="K76" s="12" t="s">
        <v>14</v>
      </c>
      <c r="L76" s="12" t="s">
        <v>12</v>
      </c>
      <c r="N76" s="12" t="s">
        <v>12</v>
      </c>
      <c r="O76" s="23">
        <v>3000</v>
      </c>
      <c r="P76" s="23">
        <v>0</v>
      </c>
      <c r="Q76" s="23">
        <v>3000</v>
      </c>
      <c r="R76" s="12">
        <v>8</v>
      </c>
      <c r="S76" s="24">
        <v>1.1599999999999999</v>
      </c>
    </row>
    <row r="77" spans="1:19" ht="11" customHeight="1" x14ac:dyDescent="0.35">
      <c r="A77" s="12">
        <v>94694</v>
      </c>
      <c r="B77" s="21">
        <v>43437</v>
      </c>
      <c r="D77" s="12">
        <v>250331</v>
      </c>
      <c r="E77" s="12" t="s">
        <v>7</v>
      </c>
      <c r="F77" s="22">
        <v>43445</v>
      </c>
      <c r="G77" s="21">
        <v>43430</v>
      </c>
      <c r="I77" s="12" t="s">
        <v>11</v>
      </c>
      <c r="J77" s="12" t="s">
        <v>15</v>
      </c>
      <c r="K77" s="12" t="s">
        <v>23</v>
      </c>
      <c r="L77" s="12" t="s">
        <v>12</v>
      </c>
      <c r="M77" s="12" t="s">
        <v>22</v>
      </c>
      <c r="N77" s="12" t="s">
        <v>12</v>
      </c>
      <c r="O77" s="23">
        <v>3000</v>
      </c>
      <c r="P77" s="23">
        <v>0</v>
      </c>
      <c r="Q77" s="23">
        <v>3000</v>
      </c>
      <c r="R77" s="12">
        <v>3</v>
      </c>
      <c r="S77" s="24">
        <v>1.17</v>
      </c>
    </row>
    <row r="78" spans="1:19" ht="11" customHeight="1" x14ac:dyDescent="0.35">
      <c r="A78" s="12">
        <v>94698</v>
      </c>
      <c r="B78" s="21">
        <v>43420</v>
      </c>
      <c r="C78" s="21">
        <v>43677</v>
      </c>
      <c r="D78" s="12">
        <v>250347</v>
      </c>
      <c r="E78" s="12" t="s">
        <v>7</v>
      </c>
      <c r="F78" s="22">
        <v>43454</v>
      </c>
      <c r="G78" s="21">
        <v>43406</v>
      </c>
      <c r="H78" s="21">
        <v>43677</v>
      </c>
      <c r="I78" s="12" t="s">
        <v>10</v>
      </c>
      <c r="J78" s="12" t="s">
        <v>31</v>
      </c>
      <c r="K78" s="12" t="s">
        <v>14</v>
      </c>
      <c r="L78" s="12" t="s">
        <v>12</v>
      </c>
      <c r="N78" s="12" t="s">
        <v>12</v>
      </c>
      <c r="O78" s="23">
        <v>3100</v>
      </c>
      <c r="P78" s="23">
        <v>30</v>
      </c>
      <c r="Q78" s="23">
        <v>3130</v>
      </c>
      <c r="R78" s="12">
        <v>3</v>
      </c>
      <c r="S78" s="24">
        <v>1.18</v>
      </c>
    </row>
    <row r="79" spans="1:19" ht="11" customHeight="1" x14ac:dyDescent="0.35">
      <c r="A79" s="12">
        <v>92353</v>
      </c>
      <c r="B79" s="21">
        <v>43404</v>
      </c>
      <c r="D79" s="12">
        <v>253450</v>
      </c>
      <c r="E79" s="12" t="s">
        <v>7</v>
      </c>
      <c r="F79" s="22">
        <v>43451</v>
      </c>
      <c r="G79" s="21">
        <v>43402</v>
      </c>
      <c r="I79" s="12" t="s">
        <v>10</v>
      </c>
      <c r="J79" s="12" t="s">
        <v>19</v>
      </c>
      <c r="K79" s="12" t="s">
        <v>18</v>
      </c>
      <c r="L79" s="12" t="s">
        <v>17</v>
      </c>
      <c r="M79" s="12" t="s">
        <v>21</v>
      </c>
      <c r="N79" s="12" t="s">
        <v>17</v>
      </c>
      <c r="O79" s="23">
        <v>3500</v>
      </c>
      <c r="P79" s="23">
        <v>0</v>
      </c>
      <c r="Q79" s="23">
        <v>3500</v>
      </c>
      <c r="R79" s="12">
        <v>5</v>
      </c>
      <c r="S79" s="24">
        <v>1.19</v>
      </c>
    </row>
    <row r="80" spans="1:19" ht="11" customHeight="1" x14ac:dyDescent="0.35">
      <c r="A80" s="12">
        <v>96099</v>
      </c>
      <c r="B80" s="21">
        <v>43455</v>
      </c>
      <c r="C80" s="21">
        <v>43585</v>
      </c>
      <c r="D80" s="12">
        <v>254296</v>
      </c>
      <c r="E80" s="12" t="s">
        <v>7</v>
      </c>
      <c r="F80" s="22">
        <v>43341</v>
      </c>
      <c r="G80" s="21">
        <v>43455</v>
      </c>
      <c r="H80" s="21">
        <v>43585</v>
      </c>
      <c r="I80" s="12" t="s">
        <v>11</v>
      </c>
      <c r="J80" s="12" t="s">
        <v>19</v>
      </c>
      <c r="K80" s="12" t="s">
        <v>18</v>
      </c>
      <c r="L80" s="12" t="s">
        <v>17</v>
      </c>
      <c r="N80" s="12" t="s">
        <v>17</v>
      </c>
      <c r="O80" s="23">
        <v>3500</v>
      </c>
      <c r="P80" s="23">
        <v>0</v>
      </c>
      <c r="Q80" s="23">
        <v>3500</v>
      </c>
      <c r="R80" s="12">
        <v>5</v>
      </c>
      <c r="S80" s="24">
        <v>1.2</v>
      </c>
    </row>
    <row r="81" spans="1:19" ht="11" customHeight="1" x14ac:dyDescent="0.35">
      <c r="A81" s="12">
        <v>96998</v>
      </c>
      <c r="B81" s="21">
        <v>43496</v>
      </c>
      <c r="D81" s="12">
        <v>256694</v>
      </c>
      <c r="E81" s="12" t="s">
        <v>7</v>
      </c>
      <c r="F81" s="22">
        <v>43435</v>
      </c>
      <c r="G81" s="21">
        <v>43474</v>
      </c>
      <c r="I81" s="12" t="s">
        <v>11</v>
      </c>
      <c r="J81" s="12" t="s">
        <v>15</v>
      </c>
      <c r="K81" s="12" t="s">
        <v>14</v>
      </c>
      <c r="L81" s="12" t="s">
        <v>12</v>
      </c>
      <c r="M81" s="12" t="s">
        <v>21</v>
      </c>
      <c r="N81" s="12" t="s">
        <v>12</v>
      </c>
      <c r="O81" s="23">
        <v>4000</v>
      </c>
      <c r="Q81" s="23">
        <v>4000</v>
      </c>
      <c r="S81" s="24">
        <v>1.21</v>
      </c>
    </row>
    <row r="82" spans="1:19" ht="11" customHeight="1" x14ac:dyDescent="0.35">
      <c r="A82" s="12">
        <v>103221</v>
      </c>
      <c r="B82" s="21">
        <v>43565</v>
      </c>
      <c r="D82" s="12">
        <v>273725</v>
      </c>
      <c r="E82" s="12" t="s">
        <v>7</v>
      </c>
      <c r="F82" s="22">
        <v>43504</v>
      </c>
      <c r="G82" s="21">
        <v>43560</v>
      </c>
      <c r="I82" s="12" t="s">
        <v>10</v>
      </c>
      <c r="J82" s="12" t="s">
        <v>28</v>
      </c>
      <c r="K82" s="12" t="s">
        <v>14</v>
      </c>
      <c r="L82" s="12" t="s">
        <v>12</v>
      </c>
      <c r="M82" s="12" t="s">
        <v>22</v>
      </c>
      <c r="N82" s="12" t="s">
        <v>12</v>
      </c>
      <c r="O82" s="23">
        <v>6000</v>
      </c>
      <c r="P82" s="23">
        <v>0</v>
      </c>
      <c r="Q82" s="23">
        <v>6000</v>
      </c>
      <c r="R82" s="12">
        <v>4</v>
      </c>
      <c r="S82" s="24">
        <v>1.22</v>
      </c>
    </row>
    <row r="83" spans="1:19" ht="11" customHeight="1" x14ac:dyDescent="0.35">
      <c r="A83" s="12">
        <v>106592</v>
      </c>
      <c r="B83" s="21">
        <v>43622</v>
      </c>
      <c r="D83" s="12">
        <v>282503</v>
      </c>
      <c r="E83" s="12" t="s">
        <v>7</v>
      </c>
      <c r="F83" s="22">
        <v>43568</v>
      </c>
      <c r="G83" s="21">
        <v>43608</v>
      </c>
      <c r="I83" s="12" t="s">
        <v>10</v>
      </c>
      <c r="J83" s="12" t="s">
        <v>15</v>
      </c>
      <c r="K83" s="12" t="s">
        <v>14</v>
      </c>
      <c r="L83" s="12" t="s">
        <v>12</v>
      </c>
      <c r="M83" s="12" t="s">
        <v>22</v>
      </c>
      <c r="N83" s="12" t="s">
        <v>12</v>
      </c>
      <c r="O83" s="23">
        <v>6000</v>
      </c>
      <c r="P83" s="23">
        <v>0</v>
      </c>
      <c r="Q83" s="23">
        <v>6000</v>
      </c>
      <c r="R83" s="12">
        <v>4</v>
      </c>
      <c r="S83" s="24">
        <v>1.23</v>
      </c>
    </row>
    <row r="84" spans="1:19" ht="11" customHeight="1" x14ac:dyDescent="0.35">
      <c r="A84" s="12">
        <v>108564</v>
      </c>
      <c r="B84" s="21">
        <v>43647</v>
      </c>
      <c r="D84" s="12">
        <v>287867</v>
      </c>
      <c r="E84" s="12" t="s">
        <v>7</v>
      </c>
      <c r="F84" s="22">
        <v>43272</v>
      </c>
      <c r="G84" s="21">
        <v>43640</v>
      </c>
      <c r="I84" s="12" t="s">
        <v>10</v>
      </c>
      <c r="J84" s="12" t="s">
        <v>15</v>
      </c>
      <c r="K84" s="12" t="s">
        <v>14</v>
      </c>
      <c r="L84" s="12" t="s">
        <v>12</v>
      </c>
      <c r="N84" s="12" t="s">
        <v>12</v>
      </c>
      <c r="O84" s="23">
        <v>8000</v>
      </c>
      <c r="P84" s="23">
        <v>0</v>
      </c>
      <c r="Q84" s="23">
        <v>8000</v>
      </c>
      <c r="R84" s="12">
        <v>3</v>
      </c>
      <c r="S84" s="24">
        <v>1.24</v>
      </c>
    </row>
    <row r="85" spans="1:19" ht="11" customHeight="1" x14ac:dyDescent="0.35">
      <c r="A85" s="12">
        <v>111208</v>
      </c>
      <c r="B85" s="21">
        <v>43678</v>
      </c>
      <c r="D85" s="12">
        <v>295529</v>
      </c>
      <c r="E85" s="12" t="s">
        <v>7</v>
      </c>
      <c r="F85" s="22">
        <v>43701</v>
      </c>
      <c r="G85" s="21">
        <v>43678</v>
      </c>
      <c r="I85" s="12" t="s">
        <v>11</v>
      </c>
      <c r="J85" s="12" t="s">
        <v>26</v>
      </c>
      <c r="K85" s="12" t="s">
        <v>14</v>
      </c>
      <c r="L85" s="12" t="s">
        <v>29</v>
      </c>
      <c r="N85" s="12" t="s">
        <v>29</v>
      </c>
      <c r="O85" s="23">
        <v>10000</v>
      </c>
      <c r="P85" s="23">
        <v>0</v>
      </c>
      <c r="Q85" s="23">
        <v>10000</v>
      </c>
      <c r="R85" s="12">
        <v>3</v>
      </c>
      <c r="S85" s="24">
        <v>1.25</v>
      </c>
    </row>
    <row r="86" spans="1:19" ht="11" customHeight="1" x14ac:dyDescent="0.35">
      <c r="A86" s="12">
        <v>115233</v>
      </c>
      <c r="B86" s="21">
        <v>43724</v>
      </c>
      <c r="D86" s="12">
        <v>307558</v>
      </c>
      <c r="E86" s="12" t="s">
        <v>7</v>
      </c>
      <c r="F86" s="22">
        <v>43596</v>
      </c>
      <c r="G86" s="21">
        <v>43724</v>
      </c>
      <c r="I86" s="12" t="s">
        <v>10</v>
      </c>
      <c r="J86" s="12" t="s">
        <v>5</v>
      </c>
      <c r="K86" s="12" t="s">
        <v>14</v>
      </c>
      <c r="L86" s="12" t="s">
        <v>12</v>
      </c>
      <c r="N86" s="12" t="s">
        <v>12</v>
      </c>
      <c r="O86" s="23">
        <v>10000</v>
      </c>
      <c r="P86" s="23">
        <v>0</v>
      </c>
      <c r="Q86" s="23">
        <v>10000</v>
      </c>
      <c r="R86" s="12">
        <v>5</v>
      </c>
      <c r="S86" s="24">
        <v>1.26</v>
      </c>
    </row>
    <row r="87" spans="1:19" ht="11" customHeight="1" x14ac:dyDescent="0.35">
      <c r="A87" s="12">
        <v>117555</v>
      </c>
      <c r="B87" s="21">
        <v>43742</v>
      </c>
      <c r="D87" s="12">
        <v>312527</v>
      </c>
      <c r="E87" s="12" t="s">
        <v>7</v>
      </c>
      <c r="F87" s="22">
        <v>43830</v>
      </c>
      <c r="G87" s="21">
        <v>43742</v>
      </c>
      <c r="I87" s="12" t="s">
        <v>10</v>
      </c>
      <c r="J87" s="12" t="s">
        <v>25</v>
      </c>
      <c r="K87" s="12" t="s">
        <v>14</v>
      </c>
      <c r="L87" s="12" t="s">
        <v>12</v>
      </c>
      <c r="N87" s="12" t="s">
        <v>12</v>
      </c>
      <c r="O87" s="23">
        <v>14500</v>
      </c>
      <c r="P87" s="23">
        <v>0</v>
      </c>
      <c r="Q87" s="23">
        <v>14500</v>
      </c>
      <c r="R87" s="12">
        <v>4</v>
      </c>
      <c r="S87" s="24">
        <v>1.27</v>
      </c>
    </row>
    <row r="88" spans="1:19" ht="11" customHeight="1" x14ac:dyDescent="0.35">
      <c r="A88" s="12">
        <v>117555</v>
      </c>
      <c r="B88" s="21">
        <v>43742</v>
      </c>
      <c r="D88" s="12">
        <v>312528</v>
      </c>
      <c r="E88" s="12" t="s">
        <v>7</v>
      </c>
      <c r="F88" s="22">
        <v>43830</v>
      </c>
      <c r="G88" s="21">
        <v>43742</v>
      </c>
      <c r="I88" s="12" t="s">
        <v>10</v>
      </c>
      <c r="J88" s="12" t="s">
        <v>15</v>
      </c>
      <c r="K88" s="12" t="s">
        <v>14</v>
      </c>
      <c r="L88" s="12" t="s">
        <v>12</v>
      </c>
      <c r="N88" s="12" t="s">
        <v>12</v>
      </c>
      <c r="S88" s="24">
        <v>1.28</v>
      </c>
    </row>
  </sheetData>
  <sheetProtection selectLockedCells="1" selectUnlockedCells="1"/>
  <sortState xmlns:xlrd2="http://schemas.microsoft.com/office/spreadsheetml/2017/richdata2" ref="A2:H88">
    <sortCondition ref="D1"/>
  </sortState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52F6A-5DD0-40EB-BECD-715555DA74F6}">
  <sheetPr>
    <tabColor theme="5" tint="0.39997558519241921"/>
  </sheetPr>
  <dimension ref="A1:L724"/>
  <sheetViews>
    <sheetView workbookViewId="0">
      <selection activeCell="F15" sqref="F15"/>
    </sheetView>
  </sheetViews>
  <sheetFormatPr defaultColWidth="8.7265625" defaultRowHeight="14.5" x14ac:dyDescent="0.35"/>
  <cols>
    <col min="1" max="1" width="9.7265625" style="1" bestFit="1" customWidth="1"/>
    <col min="2" max="2" width="13.26953125" style="1" bestFit="1" customWidth="1"/>
    <col min="3" max="3" width="15.54296875" style="1" bestFit="1" customWidth="1"/>
    <col min="4" max="4" width="17.7265625" style="1" bestFit="1" customWidth="1"/>
    <col min="5" max="5" width="11.81640625" style="1" bestFit="1" customWidth="1"/>
    <col min="6" max="6" width="11.26953125" style="1" customWidth="1"/>
    <col min="7" max="7" width="11.7265625" style="1" bestFit="1" customWidth="1"/>
    <col min="8" max="8" width="20.81640625" style="1" bestFit="1" customWidth="1"/>
    <col min="9" max="9" width="24.26953125" style="1" bestFit="1" customWidth="1"/>
    <col min="10" max="10" width="15.81640625" style="1" customWidth="1"/>
    <col min="11" max="11" width="18.453125" style="1" bestFit="1" customWidth="1"/>
    <col min="12" max="12" width="14.1796875" style="1" bestFit="1" customWidth="1"/>
    <col min="13" max="13" width="17.26953125" style="1" bestFit="1" customWidth="1"/>
    <col min="14" max="16384" width="8.7265625" style="1"/>
  </cols>
  <sheetData>
    <row r="1" spans="1:12" s="7" customFormat="1" x14ac:dyDescent="0.35">
      <c r="A1" s="6" t="s">
        <v>0</v>
      </c>
      <c r="B1" s="6" t="s">
        <v>46</v>
      </c>
      <c r="C1" s="6" t="s">
        <v>45</v>
      </c>
      <c r="D1" s="6" t="s">
        <v>47</v>
      </c>
      <c r="E1" s="6" t="s">
        <v>48</v>
      </c>
      <c r="F1" s="6" t="s">
        <v>49</v>
      </c>
      <c r="G1" s="6" t="s">
        <v>50</v>
      </c>
      <c r="H1" s="6" t="s">
        <v>51</v>
      </c>
      <c r="I1" s="6" t="s">
        <v>52</v>
      </c>
      <c r="J1" s="6" t="s">
        <v>53</v>
      </c>
      <c r="K1" s="6" t="s">
        <v>54</v>
      </c>
      <c r="L1" s="6" t="s">
        <v>55</v>
      </c>
    </row>
    <row r="2" spans="1:12" x14ac:dyDescent="0.35">
      <c r="A2" s="2">
        <v>74808</v>
      </c>
      <c r="B2" s="2" t="s">
        <v>56</v>
      </c>
      <c r="C2" s="3">
        <v>43200</v>
      </c>
      <c r="D2" s="3"/>
      <c r="E2" s="3"/>
      <c r="F2" s="3"/>
      <c r="G2" s="4">
        <v>3</v>
      </c>
      <c r="H2" s="4">
        <v>6.7589845207935904</v>
      </c>
      <c r="I2" s="2" t="s">
        <v>13</v>
      </c>
      <c r="J2" s="2">
        <v>13</v>
      </c>
      <c r="K2" s="2">
        <v>10</v>
      </c>
      <c r="L2" s="2">
        <v>11</v>
      </c>
    </row>
    <row r="3" spans="1:12" x14ac:dyDescent="0.35">
      <c r="A3" s="2">
        <v>75500</v>
      </c>
      <c r="B3" s="2" t="s">
        <v>56</v>
      </c>
      <c r="C3" s="3">
        <v>43231</v>
      </c>
      <c r="D3" s="3"/>
      <c r="E3" s="3"/>
      <c r="F3" s="3"/>
      <c r="G3" s="4">
        <v>2</v>
      </c>
      <c r="H3" s="4">
        <v>6.7589845207935904</v>
      </c>
      <c r="I3" s="2" t="s">
        <v>13</v>
      </c>
      <c r="J3" s="2">
        <v>13</v>
      </c>
      <c r="K3" s="2">
        <v>10</v>
      </c>
      <c r="L3" s="2">
        <v>11</v>
      </c>
    </row>
    <row r="4" spans="1:12" x14ac:dyDescent="0.35">
      <c r="A4" s="2">
        <v>75874</v>
      </c>
      <c r="B4" s="2" t="s">
        <v>56</v>
      </c>
      <c r="C4" s="3">
        <v>43217</v>
      </c>
      <c r="D4" s="3"/>
      <c r="E4" s="3"/>
      <c r="F4" s="3"/>
      <c r="G4" s="4">
        <v>0</v>
      </c>
      <c r="H4" s="4">
        <v>6.7589845207935904</v>
      </c>
      <c r="I4" s="2" t="s">
        <v>13</v>
      </c>
      <c r="J4" s="2">
        <v>6</v>
      </c>
      <c r="K4" s="2">
        <v>5</v>
      </c>
      <c r="L4" s="2">
        <v>8</v>
      </c>
    </row>
    <row r="5" spans="1:12" x14ac:dyDescent="0.35">
      <c r="A5" s="2">
        <v>75877</v>
      </c>
      <c r="B5" s="2" t="s">
        <v>56</v>
      </c>
      <c r="C5" s="3">
        <v>43202</v>
      </c>
      <c r="D5" s="3"/>
      <c r="E5" s="3"/>
      <c r="F5" s="3"/>
      <c r="G5" s="4">
        <v>4</v>
      </c>
      <c r="H5" s="4">
        <v>6.7589845207935904</v>
      </c>
      <c r="I5" s="2" t="s">
        <v>13</v>
      </c>
      <c r="J5" s="2">
        <v>13</v>
      </c>
      <c r="K5" s="2">
        <v>10</v>
      </c>
      <c r="L5" s="2">
        <v>12</v>
      </c>
    </row>
    <row r="6" spans="1:12" x14ac:dyDescent="0.35">
      <c r="A6" s="2">
        <v>75888</v>
      </c>
      <c r="B6" s="2" t="s">
        <v>56</v>
      </c>
      <c r="C6" s="3">
        <v>43220</v>
      </c>
      <c r="D6" s="3"/>
      <c r="E6" s="3"/>
      <c r="F6" s="3"/>
      <c r="G6" s="4">
        <v>2</v>
      </c>
      <c r="H6" s="4">
        <v>6.7589845207935904</v>
      </c>
      <c r="I6" s="2" t="s">
        <v>13</v>
      </c>
      <c r="J6" s="2">
        <v>13</v>
      </c>
      <c r="K6" s="2">
        <v>10</v>
      </c>
      <c r="L6" s="2">
        <v>11</v>
      </c>
    </row>
    <row r="7" spans="1:12" x14ac:dyDescent="0.35">
      <c r="A7" s="2">
        <v>75889</v>
      </c>
      <c r="B7" s="2" t="s">
        <v>56</v>
      </c>
      <c r="C7" s="3">
        <v>43203</v>
      </c>
      <c r="D7" s="3"/>
      <c r="E7" s="3"/>
      <c r="F7" s="3"/>
      <c r="G7" s="4">
        <v>1</v>
      </c>
      <c r="H7" s="4">
        <v>6.7589845207935904</v>
      </c>
      <c r="I7" s="2" t="s">
        <v>13</v>
      </c>
      <c r="J7" s="2">
        <v>6</v>
      </c>
      <c r="K7" s="2">
        <v>5</v>
      </c>
      <c r="L7" s="2">
        <v>10</v>
      </c>
    </row>
    <row r="8" spans="1:12" x14ac:dyDescent="0.35">
      <c r="A8" s="2">
        <v>77192</v>
      </c>
      <c r="B8" s="2" t="s">
        <v>56</v>
      </c>
      <c r="C8" s="3">
        <v>43243</v>
      </c>
      <c r="D8" s="3"/>
      <c r="E8" s="3"/>
      <c r="F8" s="3"/>
      <c r="G8" s="4">
        <v>0</v>
      </c>
      <c r="H8" s="4">
        <v>6.7589845207935904</v>
      </c>
      <c r="I8" s="2" t="s">
        <v>13</v>
      </c>
      <c r="J8" s="2">
        <v>6</v>
      </c>
      <c r="K8" s="2">
        <v>5</v>
      </c>
      <c r="L8" s="2">
        <v>9</v>
      </c>
    </row>
    <row r="9" spans="1:12" x14ac:dyDescent="0.35">
      <c r="A9" s="2">
        <v>77413</v>
      </c>
      <c r="B9" s="2" t="s">
        <v>56</v>
      </c>
      <c r="C9" s="3">
        <v>43250</v>
      </c>
      <c r="D9" s="3"/>
      <c r="E9" s="3"/>
      <c r="F9" s="3"/>
      <c r="G9" s="4">
        <v>4</v>
      </c>
      <c r="H9" s="4">
        <v>6.7589845207935904</v>
      </c>
      <c r="I9" s="2" t="s">
        <v>13</v>
      </c>
      <c r="J9" s="2">
        <v>13</v>
      </c>
      <c r="K9" s="2">
        <v>10</v>
      </c>
      <c r="L9" s="2">
        <v>11</v>
      </c>
    </row>
    <row r="10" spans="1:12" x14ac:dyDescent="0.35">
      <c r="A10" s="2">
        <v>79455</v>
      </c>
      <c r="B10" s="2" t="s">
        <v>56</v>
      </c>
      <c r="C10" s="3">
        <v>43270</v>
      </c>
      <c r="D10" s="3"/>
      <c r="E10" s="3"/>
      <c r="F10" s="3"/>
      <c r="G10" s="4">
        <v>1</v>
      </c>
      <c r="H10" s="4">
        <v>6.7589845207935904</v>
      </c>
      <c r="I10" s="2" t="s">
        <v>13</v>
      </c>
      <c r="J10" s="2">
        <v>6</v>
      </c>
      <c r="K10" s="2">
        <v>5</v>
      </c>
      <c r="L10" s="2">
        <v>10</v>
      </c>
    </row>
    <row r="11" spans="1:12" x14ac:dyDescent="0.35">
      <c r="A11" s="2">
        <v>81783</v>
      </c>
      <c r="B11" s="2" t="s">
        <v>56</v>
      </c>
      <c r="C11" s="3">
        <v>43297</v>
      </c>
      <c r="D11" s="3">
        <v>43784</v>
      </c>
      <c r="E11" s="3">
        <v>43855</v>
      </c>
      <c r="F11" s="3"/>
      <c r="G11" s="4">
        <v>0</v>
      </c>
      <c r="H11" s="4">
        <v>4.5169798992620578</v>
      </c>
      <c r="I11" s="2" t="s">
        <v>13</v>
      </c>
      <c r="J11" s="2">
        <v>4</v>
      </c>
      <c r="K11" s="2">
        <v>3</v>
      </c>
      <c r="L11" s="2">
        <v>5</v>
      </c>
    </row>
    <row r="12" spans="1:12" x14ac:dyDescent="0.35">
      <c r="A12" s="2">
        <v>82582</v>
      </c>
      <c r="B12" s="2" t="s">
        <v>56</v>
      </c>
      <c r="C12" s="3">
        <v>43297</v>
      </c>
      <c r="D12" s="3"/>
      <c r="E12" s="3"/>
      <c r="F12" s="3"/>
      <c r="G12" s="4">
        <v>2</v>
      </c>
      <c r="H12" s="4">
        <v>6.7589845207935904</v>
      </c>
      <c r="I12" s="2" t="s">
        <v>13</v>
      </c>
      <c r="J12" s="2">
        <v>13</v>
      </c>
      <c r="K12" s="2">
        <v>10</v>
      </c>
      <c r="L12" s="2">
        <v>14</v>
      </c>
    </row>
    <row r="13" spans="1:12" x14ac:dyDescent="0.35">
      <c r="A13" s="2">
        <v>82953</v>
      </c>
      <c r="B13" s="2" t="s">
        <v>56</v>
      </c>
      <c r="C13" s="3">
        <v>43304</v>
      </c>
      <c r="D13" s="3"/>
      <c r="E13" s="3"/>
      <c r="F13" s="3"/>
      <c r="G13" s="4">
        <v>0</v>
      </c>
      <c r="H13" s="4">
        <v>6.7589845207935904</v>
      </c>
      <c r="I13" s="2" t="s">
        <v>13</v>
      </c>
      <c r="J13" s="2">
        <v>6</v>
      </c>
      <c r="K13" s="2">
        <v>5</v>
      </c>
      <c r="L13" s="2">
        <v>8</v>
      </c>
    </row>
    <row r="14" spans="1:12" x14ac:dyDescent="0.35">
      <c r="A14" s="2">
        <v>84767</v>
      </c>
      <c r="B14" s="2" t="s">
        <v>56</v>
      </c>
      <c r="C14" s="3">
        <v>43325</v>
      </c>
      <c r="D14" s="3"/>
      <c r="E14" s="3"/>
      <c r="F14" s="3"/>
      <c r="G14" s="4">
        <v>0</v>
      </c>
      <c r="H14" s="4">
        <v>6.7589845207935904</v>
      </c>
      <c r="I14" s="2" t="s">
        <v>13</v>
      </c>
      <c r="J14" s="2">
        <v>6</v>
      </c>
      <c r="K14" s="2">
        <v>5</v>
      </c>
      <c r="L14" s="2">
        <v>8</v>
      </c>
    </row>
    <row r="15" spans="1:12" x14ac:dyDescent="0.35">
      <c r="A15" s="2">
        <v>88633</v>
      </c>
      <c r="B15" s="2" t="s">
        <v>56</v>
      </c>
      <c r="C15" s="3">
        <v>43361</v>
      </c>
      <c r="D15" s="3"/>
      <c r="E15" s="3"/>
      <c r="F15" s="3"/>
      <c r="G15" s="4">
        <v>5</v>
      </c>
      <c r="H15" s="4">
        <v>6.7589845207935904</v>
      </c>
      <c r="I15" s="2" t="s">
        <v>13</v>
      </c>
      <c r="J15" s="2">
        <v>13</v>
      </c>
      <c r="K15" s="2">
        <v>10</v>
      </c>
      <c r="L15" s="2">
        <v>10</v>
      </c>
    </row>
    <row r="16" spans="1:12" x14ac:dyDescent="0.35">
      <c r="A16" s="2">
        <v>89053</v>
      </c>
      <c r="B16" s="2" t="s">
        <v>56</v>
      </c>
      <c r="C16" s="3">
        <v>43371</v>
      </c>
      <c r="D16" s="3"/>
      <c r="E16" s="3"/>
      <c r="F16" s="3"/>
      <c r="G16" s="4">
        <v>0</v>
      </c>
      <c r="H16" s="4">
        <v>6.7589845207935904</v>
      </c>
      <c r="I16" s="2" t="s">
        <v>13</v>
      </c>
      <c r="J16" s="2">
        <v>6</v>
      </c>
      <c r="K16" s="2">
        <v>5</v>
      </c>
      <c r="L16" s="2">
        <v>9</v>
      </c>
    </row>
    <row r="17" spans="1:12" x14ac:dyDescent="0.35">
      <c r="A17" s="2">
        <v>92170</v>
      </c>
      <c r="B17" s="2" t="s">
        <v>56</v>
      </c>
      <c r="C17" s="3">
        <v>43385</v>
      </c>
      <c r="D17" s="3"/>
      <c r="E17" s="3"/>
      <c r="F17" s="3"/>
      <c r="G17" s="4">
        <v>1</v>
      </c>
      <c r="H17" s="4">
        <v>6.7589845207935904</v>
      </c>
      <c r="I17" s="2" t="s">
        <v>13</v>
      </c>
      <c r="J17" s="2">
        <v>6</v>
      </c>
      <c r="K17" s="2">
        <v>5</v>
      </c>
      <c r="L17" s="2">
        <v>10</v>
      </c>
    </row>
    <row r="18" spans="1:12" x14ac:dyDescent="0.35">
      <c r="A18" s="2">
        <v>92172</v>
      </c>
      <c r="B18" s="2" t="s">
        <v>57</v>
      </c>
      <c r="C18" s="3">
        <v>43388</v>
      </c>
      <c r="D18" s="3"/>
      <c r="E18" s="3"/>
      <c r="F18" s="3">
        <v>43707</v>
      </c>
      <c r="G18" s="4">
        <v>3</v>
      </c>
      <c r="H18" s="4">
        <v>1.9782393719395874</v>
      </c>
      <c r="I18" s="2" t="s">
        <v>13</v>
      </c>
      <c r="J18" s="2">
        <v>3</v>
      </c>
      <c r="K18" s="2">
        <v>2</v>
      </c>
      <c r="L18" s="2">
        <v>3</v>
      </c>
    </row>
    <row r="19" spans="1:12" x14ac:dyDescent="0.35">
      <c r="A19" s="2">
        <v>92349</v>
      </c>
      <c r="B19" s="2" t="s">
        <v>57</v>
      </c>
      <c r="C19" s="3">
        <v>43433</v>
      </c>
      <c r="D19" s="3"/>
      <c r="E19" s="3"/>
      <c r="F19" s="3">
        <v>43707</v>
      </c>
      <c r="G19" s="4">
        <v>3</v>
      </c>
      <c r="H19" s="4">
        <v>1.9782393719395874</v>
      </c>
      <c r="I19" s="2" t="s">
        <v>13</v>
      </c>
      <c r="J19" s="2">
        <v>3</v>
      </c>
      <c r="K19" s="2">
        <v>2</v>
      </c>
      <c r="L19" s="2">
        <v>3</v>
      </c>
    </row>
    <row r="20" spans="1:12" x14ac:dyDescent="0.35">
      <c r="A20" s="2">
        <v>92353</v>
      </c>
      <c r="B20" s="2" t="s">
        <v>56</v>
      </c>
      <c r="C20" s="3">
        <v>43404</v>
      </c>
      <c r="D20" s="3"/>
      <c r="E20" s="3"/>
      <c r="F20" s="3"/>
      <c r="G20" s="4">
        <v>1</v>
      </c>
      <c r="H20" s="4">
        <v>6.7589845207935904</v>
      </c>
      <c r="I20" s="2" t="s">
        <v>13</v>
      </c>
      <c r="J20" s="2">
        <v>6</v>
      </c>
      <c r="K20" s="2">
        <v>5</v>
      </c>
      <c r="L20" s="2">
        <v>10</v>
      </c>
    </row>
    <row r="21" spans="1:12" x14ac:dyDescent="0.35">
      <c r="A21" s="2">
        <v>93028</v>
      </c>
      <c r="B21" s="2" t="s">
        <v>56</v>
      </c>
      <c r="C21" s="3">
        <v>43391</v>
      </c>
      <c r="D21" s="3"/>
      <c r="E21" s="3"/>
      <c r="F21" s="3"/>
      <c r="G21" s="4">
        <v>2</v>
      </c>
      <c r="H21" s="4">
        <v>6.7589845207935904</v>
      </c>
      <c r="I21" s="2"/>
      <c r="J21" s="2">
        <v>13</v>
      </c>
      <c r="K21" s="2">
        <v>10</v>
      </c>
      <c r="L21" s="2">
        <v>9</v>
      </c>
    </row>
    <row r="22" spans="1:12" x14ac:dyDescent="0.35">
      <c r="A22" s="2">
        <v>94694</v>
      </c>
      <c r="B22" s="2" t="s">
        <v>56</v>
      </c>
      <c r="C22" s="3">
        <v>43437</v>
      </c>
      <c r="D22" s="3"/>
      <c r="E22" s="3"/>
      <c r="F22" s="3"/>
      <c r="G22" s="4">
        <v>3</v>
      </c>
      <c r="H22" s="4">
        <v>6.7589845207935904</v>
      </c>
      <c r="I22" s="2" t="s">
        <v>13</v>
      </c>
      <c r="J22" s="2">
        <v>13</v>
      </c>
      <c r="K22" s="2">
        <v>10</v>
      </c>
      <c r="L22" s="2">
        <v>11</v>
      </c>
    </row>
    <row r="23" spans="1:12" x14ac:dyDescent="0.35">
      <c r="A23" s="2">
        <v>94698</v>
      </c>
      <c r="B23" s="2" t="s">
        <v>57</v>
      </c>
      <c r="C23" s="3">
        <v>43420</v>
      </c>
      <c r="D23" s="3"/>
      <c r="E23" s="3"/>
      <c r="F23" s="3">
        <v>43677</v>
      </c>
      <c r="G23" s="4">
        <v>3</v>
      </c>
      <c r="H23" s="4">
        <v>0.98911968596979372</v>
      </c>
      <c r="I23" s="2" t="s">
        <v>13</v>
      </c>
      <c r="J23" s="2">
        <v>1</v>
      </c>
      <c r="K23" s="2">
        <v>1</v>
      </c>
      <c r="L23" s="2">
        <v>2</v>
      </c>
    </row>
    <row r="24" spans="1:12" x14ac:dyDescent="0.35">
      <c r="A24" s="2">
        <v>96366</v>
      </c>
      <c r="B24" s="2" t="s">
        <v>56</v>
      </c>
      <c r="C24" s="3">
        <v>43495</v>
      </c>
      <c r="D24" s="3"/>
      <c r="E24" s="3"/>
      <c r="F24" s="3"/>
      <c r="G24" s="4">
        <v>1</v>
      </c>
      <c r="H24" s="4">
        <v>6.7589845207935904</v>
      </c>
      <c r="I24" s="2" t="s">
        <v>13</v>
      </c>
      <c r="J24" s="2">
        <v>6</v>
      </c>
      <c r="K24" s="2">
        <v>5</v>
      </c>
      <c r="L24" s="2">
        <v>8</v>
      </c>
    </row>
    <row r="25" spans="1:12" x14ac:dyDescent="0.35">
      <c r="A25" s="2">
        <v>96998</v>
      </c>
      <c r="B25" s="2" t="s">
        <v>56</v>
      </c>
      <c r="C25" s="3">
        <v>43496</v>
      </c>
      <c r="D25" s="3"/>
      <c r="E25" s="3"/>
      <c r="F25" s="3"/>
      <c r="G25" s="4">
        <v>3</v>
      </c>
      <c r="H25" s="4">
        <v>6.7589845207935904</v>
      </c>
      <c r="I25" s="2" t="s">
        <v>13</v>
      </c>
      <c r="J25" s="2">
        <v>13</v>
      </c>
      <c r="K25" s="2">
        <v>10</v>
      </c>
      <c r="L25" s="2">
        <v>12</v>
      </c>
    </row>
    <row r="26" spans="1:12" x14ac:dyDescent="0.35">
      <c r="A26" s="2">
        <v>103221</v>
      </c>
      <c r="B26" s="2" t="s">
        <v>56</v>
      </c>
      <c r="C26" s="3">
        <v>43565</v>
      </c>
      <c r="D26" s="3"/>
      <c r="E26" s="3"/>
      <c r="F26" s="3"/>
      <c r="G26" s="4">
        <v>2</v>
      </c>
      <c r="H26" s="4">
        <v>6.7589845207935904</v>
      </c>
      <c r="I26" s="2" t="s">
        <v>13</v>
      </c>
      <c r="J26" s="2">
        <v>13</v>
      </c>
      <c r="K26" s="2">
        <v>10</v>
      </c>
      <c r="L26" s="2">
        <v>13</v>
      </c>
    </row>
    <row r="27" spans="1:12" x14ac:dyDescent="0.35">
      <c r="A27" s="2">
        <v>106592</v>
      </c>
      <c r="B27" s="2" t="s">
        <v>56</v>
      </c>
      <c r="C27" s="3">
        <v>43622</v>
      </c>
      <c r="D27" s="3"/>
      <c r="E27" s="3"/>
      <c r="F27" s="3"/>
      <c r="G27" s="4">
        <v>1</v>
      </c>
      <c r="H27" s="4">
        <v>6.7589845207935904</v>
      </c>
      <c r="I27" s="2" t="s">
        <v>13</v>
      </c>
      <c r="J27" s="2">
        <v>6</v>
      </c>
      <c r="K27" s="2">
        <v>5</v>
      </c>
      <c r="L27" s="2">
        <v>9</v>
      </c>
    </row>
    <row r="28" spans="1:12" x14ac:dyDescent="0.35">
      <c r="A28" s="2">
        <v>108564</v>
      </c>
      <c r="B28" s="2" t="s">
        <v>56</v>
      </c>
      <c r="C28" s="3">
        <v>43647</v>
      </c>
      <c r="D28" s="3"/>
      <c r="E28" s="3"/>
      <c r="F28" s="3"/>
      <c r="G28" s="4">
        <v>1</v>
      </c>
      <c r="H28" s="4">
        <v>6.7589845207935904</v>
      </c>
      <c r="I28" s="2" t="s">
        <v>13</v>
      </c>
      <c r="J28" s="2">
        <v>6</v>
      </c>
      <c r="K28" s="2">
        <v>5</v>
      </c>
      <c r="L28" s="2">
        <v>12</v>
      </c>
    </row>
    <row r="29" spans="1:12" x14ac:dyDescent="0.35">
      <c r="A29" s="2">
        <v>111208</v>
      </c>
      <c r="B29" s="2" t="s">
        <v>56</v>
      </c>
      <c r="C29" s="3">
        <v>43678</v>
      </c>
      <c r="D29" s="3"/>
      <c r="E29" s="3"/>
      <c r="F29" s="3"/>
      <c r="G29" s="4">
        <v>2</v>
      </c>
      <c r="H29" s="4">
        <v>5.7368941786248033</v>
      </c>
      <c r="I29" s="2" t="s">
        <v>13</v>
      </c>
      <c r="J29" s="2">
        <v>11</v>
      </c>
      <c r="K29" s="2">
        <v>8</v>
      </c>
      <c r="L29" s="2">
        <v>12</v>
      </c>
    </row>
    <row r="30" spans="1:12" x14ac:dyDescent="0.35">
      <c r="A30" s="2">
        <v>115233</v>
      </c>
      <c r="B30" s="2" t="s">
        <v>56</v>
      </c>
      <c r="C30" s="3">
        <v>43724</v>
      </c>
      <c r="D30" s="3"/>
      <c r="E30" s="3"/>
      <c r="F30" s="3"/>
      <c r="G30" s="4">
        <v>3</v>
      </c>
      <c r="H30" s="4">
        <v>4.2202439934711196</v>
      </c>
      <c r="I30" s="2" t="s">
        <v>13</v>
      </c>
      <c r="J30" s="2">
        <v>8</v>
      </c>
      <c r="K30" s="2">
        <v>6</v>
      </c>
      <c r="L30" s="2">
        <v>7</v>
      </c>
    </row>
    <row r="31" spans="1:12" x14ac:dyDescent="0.35">
      <c r="A31" s="2">
        <v>117555</v>
      </c>
      <c r="B31" s="2" t="s">
        <v>56</v>
      </c>
      <c r="C31" s="3">
        <v>43742</v>
      </c>
      <c r="D31" s="3"/>
      <c r="E31" s="3"/>
      <c r="F31" s="3"/>
      <c r="G31" s="4">
        <v>4</v>
      </c>
      <c r="H31" s="4">
        <v>3.6267721818892436</v>
      </c>
      <c r="I31" s="2" t="s">
        <v>13</v>
      </c>
      <c r="J31" s="2">
        <v>7</v>
      </c>
      <c r="K31" s="2">
        <v>5</v>
      </c>
      <c r="L31" s="2">
        <v>6</v>
      </c>
    </row>
    <row r="32" spans="1:12" x14ac:dyDescent="0.35">
      <c r="H32" s="5"/>
    </row>
    <row r="33" spans="8:8" x14ac:dyDescent="0.35">
      <c r="H33" s="5"/>
    </row>
    <row r="34" spans="8:8" x14ac:dyDescent="0.35">
      <c r="H34" s="5"/>
    </row>
    <row r="35" spans="8:8" x14ac:dyDescent="0.35">
      <c r="H35" s="5"/>
    </row>
    <row r="36" spans="8:8" x14ac:dyDescent="0.35">
      <c r="H36" s="5"/>
    </row>
    <row r="37" spans="8:8" x14ac:dyDescent="0.35">
      <c r="H37" s="5"/>
    </row>
    <row r="38" spans="8:8" x14ac:dyDescent="0.35">
      <c r="H38" s="5"/>
    </row>
    <row r="39" spans="8:8" x14ac:dyDescent="0.35">
      <c r="H39" s="5"/>
    </row>
    <row r="40" spans="8:8" x14ac:dyDescent="0.35">
      <c r="H40" s="5"/>
    </row>
    <row r="41" spans="8:8" x14ac:dyDescent="0.35">
      <c r="H41" s="5"/>
    </row>
    <row r="42" spans="8:8" x14ac:dyDescent="0.35">
      <c r="H42" s="5"/>
    </row>
    <row r="43" spans="8:8" x14ac:dyDescent="0.35">
      <c r="H43" s="5"/>
    </row>
    <row r="44" spans="8:8" x14ac:dyDescent="0.35">
      <c r="H44" s="5"/>
    </row>
    <row r="45" spans="8:8" x14ac:dyDescent="0.35">
      <c r="H45" s="5"/>
    </row>
    <row r="46" spans="8:8" x14ac:dyDescent="0.35">
      <c r="H46" s="5"/>
    </row>
    <row r="47" spans="8:8" x14ac:dyDescent="0.35">
      <c r="H47" s="5"/>
    </row>
    <row r="48" spans="8:8" x14ac:dyDescent="0.35">
      <c r="H48" s="5"/>
    </row>
    <row r="49" spans="8:8" x14ac:dyDescent="0.35">
      <c r="H49" s="5"/>
    </row>
    <row r="50" spans="8:8" x14ac:dyDescent="0.35">
      <c r="H50" s="5"/>
    </row>
    <row r="51" spans="8:8" x14ac:dyDescent="0.35">
      <c r="H51" s="5"/>
    </row>
    <row r="52" spans="8:8" x14ac:dyDescent="0.35">
      <c r="H52" s="5"/>
    </row>
    <row r="53" spans="8:8" x14ac:dyDescent="0.35">
      <c r="H53" s="5"/>
    </row>
    <row r="54" spans="8:8" x14ac:dyDescent="0.35">
      <c r="H54" s="5"/>
    </row>
    <row r="55" spans="8:8" x14ac:dyDescent="0.35">
      <c r="H55" s="5"/>
    </row>
    <row r="56" spans="8:8" x14ac:dyDescent="0.35">
      <c r="H56" s="5"/>
    </row>
    <row r="57" spans="8:8" x14ac:dyDescent="0.35">
      <c r="H57" s="5"/>
    </row>
    <row r="58" spans="8:8" x14ac:dyDescent="0.35">
      <c r="H58" s="5"/>
    </row>
    <row r="59" spans="8:8" x14ac:dyDescent="0.35">
      <c r="H59" s="5"/>
    </row>
    <row r="60" spans="8:8" x14ac:dyDescent="0.35">
      <c r="H60" s="5"/>
    </row>
    <row r="61" spans="8:8" x14ac:dyDescent="0.35">
      <c r="H61" s="5"/>
    </row>
    <row r="62" spans="8:8" x14ac:dyDescent="0.35">
      <c r="H62" s="5"/>
    </row>
    <row r="63" spans="8:8" x14ac:dyDescent="0.35">
      <c r="H63" s="5"/>
    </row>
    <row r="64" spans="8:8" x14ac:dyDescent="0.35">
      <c r="H64" s="5"/>
    </row>
    <row r="65" spans="8:8" x14ac:dyDescent="0.35">
      <c r="H65" s="5"/>
    </row>
    <row r="66" spans="8:8" x14ac:dyDescent="0.35">
      <c r="H66" s="5"/>
    </row>
    <row r="67" spans="8:8" x14ac:dyDescent="0.35">
      <c r="H67" s="5"/>
    </row>
    <row r="68" spans="8:8" x14ac:dyDescent="0.35">
      <c r="H68" s="5"/>
    </row>
    <row r="69" spans="8:8" x14ac:dyDescent="0.35">
      <c r="H69" s="5"/>
    </row>
    <row r="70" spans="8:8" x14ac:dyDescent="0.35">
      <c r="H70" s="5"/>
    </row>
    <row r="71" spans="8:8" x14ac:dyDescent="0.35">
      <c r="H71" s="5"/>
    </row>
    <row r="72" spans="8:8" x14ac:dyDescent="0.35">
      <c r="H72" s="5"/>
    </row>
    <row r="73" spans="8:8" x14ac:dyDescent="0.35">
      <c r="H73" s="5"/>
    </row>
    <row r="74" spans="8:8" x14ac:dyDescent="0.35">
      <c r="H74" s="5"/>
    </row>
    <row r="75" spans="8:8" x14ac:dyDescent="0.35">
      <c r="H75" s="5"/>
    </row>
    <row r="76" spans="8:8" x14ac:dyDescent="0.35">
      <c r="H76" s="5"/>
    </row>
    <row r="77" spans="8:8" x14ac:dyDescent="0.35">
      <c r="H77" s="5"/>
    </row>
    <row r="78" spans="8:8" x14ac:dyDescent="0.35">
      <c r="H78" s="5"/>
    </row>
    <row r="79" spans="8:8" x14ac:dyDescent="0.35">
      <c r="H79" s="5"/>
    </row>
    <row r="80" spans="8:8" x14ac:dyDescent="0.35">
      <c r="H80" s="5"/>
    </row>
    <row r="81" spans="8:8" x14ac:dyDescent="0.35">
      <c r="H81" s="5"/>
    </row>
    <row r="82" spans="8:8" x14ac:dyDescent="0.35">
      <c r="H82" s="5"/>
    </row>
    <row r="83" spans="8:8" x14ac:dyDescent="0.35">
      <c r="H83" s="5"/>
    </row>
    <row r="84" spans="8:8" x14ac:dyDescent="0.35">
      <c r="H84" s="5"/>
    </row>
    <row r="85" spans="8:8" x14ac:dyDescent="0.35">
      <c r="H85" s="5"/>
    </row>
    <row r="86" spans="8:8" x14ac:dyDescent="0.35">
      <c r="H86" s="5"/>
    </row>
    <row r="87" spans="8:8" x14ac:dyDescent="0.35">
      <c r="H87" s="5"/>
    </row>
    <row r="88" spans="8:8" x14ac:dyDescent="0.35">
      <c r="H88" s="5"/>
    </row>
    <row r="89" spans="8:8" x14ac:dyDescent="0.35">
      <c r="H89" s="5"/>
    </row>
    <row r="90" spans="8:8" x14ac:dyDescent="0.35">
      <c r="H90" s="5"/>
    </row>
    <row r="91" spans="8:8" x14ac:dyDescent="0.35">
      <c r="H91" s="5"/>
    </row>
    <row r="92" spans="8:8" x14ac:dyDescent="0.35">
      <c r="H92" s="5"/>
    </row>
    <row r="93" spans="8:8" x14ac:dyDescent="0.35">
      <c r="H93" s="5"/>
    </row>
    <row r="94" spans="8:8" x14ac:dyDescent="0.35">
      <c r="H94" s="5"/>
    </row>
    <row r="95" spans="8:8" x14ac:dyDescent="0.35">
      <c r="H95" s="5"/>
    </row>
    <row r="96" spans="8:8" x14ac:dyDescent="0.35">
      <c r="H96" s="5"/>
    </row>
    <row r="97" spans="8:8" x14ac:dyDescent="0.35">
      <c r="H97" s="5"/>
    </row>
    <row r="98" spans="8:8" x14ac:dyDescent="0.35">
      <c r="H98" s="5"/>
    </row>
    <row r="99" spans="8:8" x14ac:dyDescent="0.35">
      <c r="H99" s="5"/>
    </row>
    <row r="100" spans="8:8" x14ac:dyDescent="0.35">
      <c r="H100" s="5"/>
    </row>
    <row r="101" spans="8:8" x14ac:dyDescent="0.35">
      <c r="H101" s="5"/>
    </row>
    <row r="102" spans="8:8" x14ac:dyDescent="0.35">
      <c r="H102" s="5"/>
    </row>
    <row r="103" spans="8:8" x14ac:dyDescent="0.35">
      <c r="H103" s="5"/>
    </row>
    <row r="104" spans="8:8" x14ac:dyDescent="0.35">
      <c r="H104" s="5"/>
    </row>
    <row r="105" spans="8:8" x14ac:dyDescent="0.35">
      <c r="H105" s="5"/>
    </row>
    <row r="106" spans="8:8" x14ac:dyDescent="0.35">
      <c r="H106" s="5"/>
    </row>
    <row r="107" spans="8:8" x14ac:dyDescent="0.35">
      <c r="H107" s="5"/>
    </row>
    <row r="108" spans="8:8" x14ac:dyDescent="0.35">
      <c r="H108" s="5"/>
    </row>
    <row r="109" spans="8:8" x14ac:dyDescent="0.35">
      <c r="H109" s="5"/>
    </row>
    <row r="110" spans="8:8" x14ac:dyDescent="0.35">
      <c r="H110" s="5"/>
    </row>
    <row r="111" spans="8:8" x14ac:dyDescent="0.35">
      <c r="H111" s="5"/>
    </row>
    <row r="112" spans="8:8" x14ac:dyDescent="0.35">
      <c r="H112" s="5"/>
    </row>
    <row r="113" spans="8:8" x14ac:dyDescent="0.35">
      <c r="H113" s="5"/>
    </row>
    <row r="114" spans="8:8" x14ac:dyDescent="0.35">
      <c r="H114" s="5"/>
    </row>
    <row r="115" spans="8:8" x14ac:dyDescent="0.35">
      <c r="H115" s="5"/>
    </row>
    <row r="116" spans="8:8" x14ac:dyDescent="0.35">
      <c r="H116" s="5"/>
    </row>
    <row r="117" spans="8:8" x14ac:dyDescent="0.35">
      <c r="H117" s="5"/>
    </row>
    <row r="118" spans="8:8" x14ac:dyDescent="0.35">
      <c r="H118" s="5"/>
    </row>
    <row r="119" spans="8:8" x14ac:dyDescent="0.35">
      <c r="H119" s="5"/>
    </row>
    <row r="120" spans="8:8" x14ac:dyDescent="0.35">
      <c r="H120" s="5"/>
    </row>
    <row r="121" spans="8:8" x14ac:dyDescent="0.35">
      <c r="H121" s="5"/>
    </row>
    <row r="122" spans="8:8" x14ac:dyDescent="0.35">
      <c r="H122" s="5"/>
    </row>
    <row r="123" spans="8:8" x14ac:dyDescent="0.35">
      <c r="H123" s="5"/>
    </row>
    <row r="124" spans="8:8" x14ac:dyDescent="0.35">
      <c r="H124" s="5"/>
    </row>
    <row r="125" spans="8:8" x14ac:dyDescent="0.35">
      <c r="H125" s="5"/>
    </row>
    <row r="126" spans="8:8" x14ac:dyDescent="0.35">
      <c r="H126" s="5"/>
    </row>
    <row r="127" spans="8:8" x14ac:dyDescent="0.35">
      <c r="H127" s="5"/>
    </row>
    <row r="128" spans="8:8" x14ac:dyDescent="0.35">
      <c r="H128" s="5"/>
    </row>
    <row r="129" spans="8:8" x14ac:dyDescent="0.35">
      <c r="H129" s="5"/>
    </row>
    <row r="130" spans="8:8" x14ac:dyDescent="0.35">
      <c r="H130" s="5"/>
    </row>
    <row r="131" spans="8:8" x14ac:dyDescent="0.35">
      <c r="H131" s="5"/>
    </row>
    <row r="132" spans="8:8" x14ac:dyDescent="0.35">
      <c r="H132" s="5"/>
    </row>
    <row r="133" spans="8:8" x14ac:dyDescent="0.35">
      <c r="H133" s="5"/>
    </row>
    <row r="134" spans="8:8" x14ac:dyDescent="0.35">
      <c r="H134" s="5"/>
    </row>
    <row r="135" spans="8:8" x14ac:dyDescent="0.35">
      <c r="H135" s="5"/>
    </row>
    <row r="136" spans="8:8" x14ac:dyDescent="0.35">
      <c r="H136" s="5"/>
    </row>
    <row r="137" spans="8:8" x14ac:dyDescent="0.35">
      <c r="H137" s="5"/>
    </row>
    <row r="138" spans="8:8" x14ac:dyDescent="0.35">
      <c r="H138" s="5"/>
    </row>
    <row r="139" spans="8:8" x14ac:dyDescent="0.35">
      <c r="H139" s="5"/>
    </row>
    <row r="140" spans="8:8" x14ac:dyDescent="0.35">
      <c r="H140" s="5"/>
    </row>
    <row r="141" spans="8:8" x14ac:dyDescent="0.35">
      <c r="H141" s="5"/>
    </row>
    <row r="142" spans="8:8" x14ac:dyDescent="0.35">
      <c r="H142" s="5"/>
    </row>
    <row r="143" spans="8:8" x14ac:dyDescent="0.35">
      <c r="H143" s="5"/>
    </row>
    <row r="144" spans="8:8" x14ac:dyDescent="0.35">
      <c r="H144" s="5"/>
    </row>
    <row r="145" spans="8:8" x14ac:dyDescent="0.35">
      <c r="H145" s="5"/>
    </row>
    <row r="146" spans="8:8" x14ac:dyDescent="0.35">
      <c r="H146" s="5"/>
    </row>
    <row r="147" spans="8:8" x14ac:dyDescent="0.35">
      <c r="H147" s="5"/>
    </row>
    <row r="148" spans="8:8" x14ac:dyDescent="0.35">
      <c r="H148" s="5"/>
    </row>
    <row r="149" spans="8:8" x14ac:dyDescent="0.35">
      <c r="H149" s="5"/>
    </row>
    <row r="150" spans="8:8" x14ac:dyDescent="0.35">
      <c r="H150" s="5"/>
    </row>
    <row r="151" spans="8:8" x14ac:dyDescent="0.35">
      <c r="H151" s="5"/>
    </row>
    <row r="152" spans="8:8" x14ac:dyDescent="0.35">
      <c r="H152" s="5"/>
    </row>
    <row r="153" spans="8:8" x14ac:dyDescent="0.35">
      <c r="H153" s="5"/>
    </row>
    <row r="154" spans="8:8" x14ac:dyDescent="0.35">
      <c r="H154" s="5"/>
    </row>
    <row r="155" spans="8:8" x14ac:dyDescent="0.35">
      <c r="H155" s="5"/>
    </row>
    <row r="156" spans="8:8" x14ac:dyDescent="0.35">
      <c r="H156" s="5"/>
    </row>
    <row r="157" spans="8:8" x14ac:dyDescent="0.35">
      <c r="H157" s="5"/>
    </row>
    <row r="158" spans="8:8" x14ac:dyDescent="0.35">
      <c r="H158" s="5"/>
    </row>
    <row r="159" spans="8:8" x14ac:dyDescent="0.35">
      <c r="H159" s="5"/>
    </row>
    <row r="160" spans="8:8" x14ac:dyDescent="0.35">
      <c r="H160" s="5"/>
    </row>
    <row r="161" spans="8:8" x14ac:dyDescent="0.35">
      <c r="H161" s="5"/>
    </row>
    <row r="162" spans="8:8" x14ac:dyDescent="0.35">
      <c r="H162" s="5"/>
    </row>
    <row r="163" spans="8:8" x14ac:dyDescent="0.35">
      <c r="H163" s="5"/>
    </row>
    <row r="164" spans="8:8" x14ac:dyDescent="0.35">
      <c r="H164" s="5"/>
    </row>
    <row r="165" spans="8:8" x14ac:dyDescent="0.35">
      <c r="H165" s="5"/>
    </row>
    <row r="166" spans="8:8" x14ac:dyDescent="0.35">
      <c r="H166" s="5"/>
    </row>
    <row r="167" spans="8:8" x14ac:dyDescent="0.35">
      <c r="H167" s="5"/>
    </row>
    <row r="168" spans="8:8" x14ac:dyDescent="0.35">
      <c r="H168" s="5"/>
    </row>
    <row r="169" spans="8:8" x14ac:dyDescent="0.35">
      <c r="H169" s="5"/>
    </row>
    <row r="170" spans="8:8" x14ac:dyDescent="0.35">
      <c r="H170" s="5"/>
    </row>
    <row r="171" spans="8:8" x14ac:dyDescent="0.35">
      <c r="H171" s="5"/>
    </row>
    <row r="172" spans="8:8" x14ac:dyDescent="0.35">
      <c r="H172" s="5"/>
    </row>
    <row r="173" spans="8:8" x14ac:dyDescent="0.35">
      <c r="H173" s="5"/>
    </row>
    <row r="174" spans="8:8" x14ac:dyDescent="0.35">
      <c r="H174" s="5"/>
    </row>
    <row r="175" spans="8:8" x14ac:dyDescent="0.35">
      <c r="H175" s="5"/>
    </row>
    <row r="176" spans="8:8" x14ac:dyDescent="0.35">
      <c r="H176" s="5"/>
    </row>
    <row r="177" spans="8:8" x14ac:dyDescent="0.35">
      <c r="H177" s="5"/>
    </row>
    <row r="178" spans="8:8" x14ac:dyDescent="0.35">
      <c r="H178" s="5"/>
    </row>
    <row r="179" spans="8:8" x14ac:dyDescent="0.35">
      <c r="H179" s="5"/>
    </row>
    <row r="180" spans="8:8" x14ac:dyDescent="0.35">
      <c r="H180" s="5"/>
    </row>
    <row r="181" spans="8:8" x14ac:dyDescent="0.35">
      <c r="H181" s="5"/>
    </row>
    <row r="182" spans="8:8" x14ac:dyDescent="0.35">
      <c r="H182" s="5"/>
    </row>
    <row r="183" spans="8:8" x14ac:dyDescent="0.35">
      <c r="H183" s="5"/>
    </row>
    <row r="184" spans="8:8" x14ac:dyDescent="0.35">
      <c r="H184" s="5"/>
    </row>
    <row r="185" spans="8:8" x14ac:dyDescent="0.35">
      <c r="H185" s="5"/>
    </row>
    <row r="186" spans="8:8" x14ac:dyDescent="0.35">
      <c r="H186" s="5"/>
    </row>
    <row r="187" spans="8:8" x14ac:dyDescent="0.35">
      <c r="H187" s="5"/>
    </row>
    <row r="188" spans="8:8" x14ac:dyDescent="0.35">
      <c r="H188" s="5"/>
    </row>
    <row r="189" spans="8:8" x14ac:dyDescent="0.35">
      <c r="H189" s="5"/>
    </row>
    <row r="190" spans="8:8" x14ac:dyDescent="0.35">
      <c r="H190" s="5"/>
    </row>
    <row r="191" spans="8:8" x14ac:dyDescent="0.35">
      <c r="H191" s="5"/>
    </row>
    <row r="192" spans="8:8" x14ac:dyDescent="0.35">
      <c r="H192" s="5"/>
    </row>
    <row r="193" spans="8:8" x14ac:dyDescent="0.35">
      <c r="H193" s="5"/>
    </row>
    <row r="194" spans="8:8" x14ac:dyDescent="0.35">
      <c r="H194" s="5"/>
    </row>
    <row r="195" spans="8:8" x14ac:dyDescent="0.35">
      <c r="H195" s="5"/>
    </row>
    <row r="196" spans="8:8" x14ac:dyDescent="0.35">
      <c r="H196" s="5"/>
    </row>
    <row r="197" spans="8:8" x14ac:dyDescent="0.35">
      <c r="H197" s="5"/>
    </row>
    <row r="198" spans="8:8" x14ac:dyDescent="0.35">
      <c r="H198" s="5"/>
    </row>
    <row r="199" spans="8:8" x14ac:dyDescent="0.35">
      <c r="H199" s="5"/>
    </row>
    <row r="200" spans="8:8" x14ac:dyDescent="0.35">
      <c r="H200" s="5"/>
    </row>
    <row r="201" spans="8:8" x14ac:dyDescent="0.35">
      <c r="H201" s="5"/>
    </row>
    <row r="202" spans="8:8" x14ac:dyDescent="0.35">
      <c r="H202" s="5"/>
    </row>
    <row r="203" spans="8:8" x14ac:dyDescent="0.35">
      <c r="H203" s="5"/>
    </row>
    <row r="204" spans="8:8" x14ac:dyDescent="0.35">
      <c r="H204" s="5"/>
    </row>
    <row r="205" spans="8:8" x14ac:dyDescent="0.35">
      <c r="H205" s="5"/>
    </row>
    <row r="206" spans="8:8" x14ac:dyDescent="0.35">
      <c r="H206" s="5"/>
    </row>
    <row r="207" spans="8:8" x14ac:dyDescent="0.35">
      <c r="H207" s="5"/>
    </row>
    <row r="208" spans="8:8" x14ac:dyDescent="0.35">
      <c r="H208" s="5"/>
    </row>
    <row r="209" spans="8:8" x14ac:dyDescent="0.35">
      <c r="H209" s="5"/>
    </row>
    <row r="210" spans="8:8" x14ac:dyDescent="0.35">
      <c r="H210" s="5"/>
    </row>
    <row r="211" spans="8:8" x14ac:dyDescent="0.35">
      <c r="H211" s="5"/>
    </row>
    <row r="212" spans="8:8" x14ac:dyDescent="0.35">
      <c r="H212" s="5"/>
    </row>
    <row r="213" spans="8:8" x14ac:dyDescent="0.35">
      <c r="H213" s="5"/>
    </row>
    <row r="214" spans="8:8" x14ac:dyDescent="0.35">
      <c r="H214" s="5"/>
    </row>
    <row r="215" spans="8:8" x14ac:dyDescent="0.35">
      <c r="H215" s="5"/>
    </row>
    <row r="216" spans="8:8" x14ac:dyDescent="0.35">
      <c r="H216" s="5"/>
    </row>
    <row r="217" spans="8:8" x14ac:dyDescent="0.35">
      <c r="H217" s="5"/>
    </row>
    <row r="218" spans="8:8" x14ac:dyDescent="0.35">
      <c r="H218" s="5"/>
    </row>
    <row r="219" spans="8:8" x14ac:dyDescent="0.35">
      <c r="H219" s="5"/>
    </row>
    <row r="220" spans="8:8" x14ac:dyDescent="0.35">
      <c r="H220" s="5"/>
    </row>
    <row r="221" spans="8:8" x14ac:dyDescent="0.35">
      <c r="H221" s="5"/>
    </row>
    <row r="222" spans="8:8" x14ac:dyDescent="0.35">
      <c r="H222" s="5"/>
    </row>
    <row r="223" spans="8:8" x14ac:dyDescent="0.35">
      <c r="H223" s="5"/>
    </row>
    <row r="224" spans="8:8" x14ac:dyDescent="0.35">
      <c r="H224" s="5"/>
    </row>
    <row r="225" spans="8:8" x14ac:dyDescent="0.35">
      <c r="H225" s="5"/>
    </row>
    <row r="226" spans="8:8" x14ac:dyDescent="0.35">
      <c r="H226" s="5"/>
    </row>
    <row r="227" spans="8:8" x14ac:dyDescent="0.35">
      <c r="H227" s="5"/>
    </row>
    <row r="228" spans="8:8" x14ac:dyDescent="0.35">
      <c r="H228" s="5"/>
    </row>
    <row r="229" spans="8:8" x14ac:dyDescent="0.35">
      <c r="H229" s="5"/>
    </row>
    <row r="230" spans="8:8" x14ac:dyDescent="0.35">
      <c r="H230" s="5"/>
    </row>
    <row r="231" spans="8:8" x14ac:dyDescent="0.35">
      <c r="H231" s="5"/>
    </row>
    <row r="232" spans="8:8" x14ac:dyDescent="0.35">
      <c r="H232" s="5"/>
    </row>
    <row r="233" spans="8:8" x14ac:dyDescent="0.35">
      <c r="H233" s="5"/>
    </row>
    <row r="234" spans="8:8" x14ac:dyDescent="0.35">
      <c r="H234" s="5"/>
    </row>
    <row r="235" spans="8:8" x14ac:dyDescent="0.35">
      <c r="H235" s="5"/>
    </row>
    <row r="236" spans="8:8" x14ac:dyDescent="0.35">
      <c r="H236" s="5"/>
    </row>
    <row r="237" spans="8:8" x14ac:dyDescent="0.35">
      <c r="H237" s="5"/>
    </row>
    <row r="238" spans="8:8" x14ac:dyDescent="0.35">
      <c r="H238" s="5"/>
    </row>
    <row r="239" spans="8:8" x14ac:dyDescent="0.35">
      <c r="H239" s="5"/>
    </row>
    <row r="240" spans="8:8" x14ac:dyDescent="0.35">
      <c r="H240" s="5"/>
    </row>
    <row r="241" spans="8:8" x14ac:dyDescent="0.35">
      <c r="H241" s="5"/>
    </row>
    <row r="242" spans="8:8" x14ac:dyDescent="0.35">
      <c r="H242" s="5"/>
    </row>
    <row r="243" spans="8:8" x14ac:dyDescent="0.35">
      <c r="H243" s="5"/>
    </row>
    <row r="244" spans="8:8" x14ac:dyDescent="0.35">
      <c r="H244" s="5"/>
    </row>
    <row r="245" spans="8:8" x14ac:dyDescent="0.35">
      <c r="H245" s="5"/>
    </row>
    <row r="246" spans="8:8" x14ac:dyDescent="0.35">
      <c r="H246" s="5"/>
    </row>
    <row r="247" spans="8:8" x14ac:dyDescent="0.35">
      <c r="H247" s="5"/>
    </row>
    <row r="248" spans="8:8" x14ac:dyDescent="0.35">
      <c r="H248" s="5"/>
    </row>
    <row r="249" spans="8:8" x14ac:dyDescent="0.35">
      <c r="H249" s="5"/>
    </row>
    <row r="250" spans="8:8" x14ac:dyDescent="0.35">
      <c r="H250" s="5"/>
    </row>
    <row r="251" spans="8:8" x14ac:dyDescent="0.35">
      <c r="H251" s="5"/>
    </row>
    <row r="252" spans="8:8" x14ac:dyDescent="0.35">
      <c r="H252" s="5"/>
    </row>
    <row r="253" spans="8:8" x14ac:dyDescent="0.35">
      <c r="H253" s="5"/>
    </row>
    <row r="254" spans="8:8" x14ac:dyDescent="0.35">
      <c r="H254" s="5"/>
    </row>
    <row r="255" spans="8:8" x14ac:dyDescent="0.35">
      <c r="H255" s="5"/>
    </row>
    <row r="256" spans="8:8" x14ac:dyDescent="0.35">
      <c r="H256" s="5"/>
    </row>
    <row r="257" spans="8:8" x14ac:dyDescent="0.35">
      <c r="H257" s="5"/>
    </row>
    <row r="258" spans="8:8" x14ac:dyDescent="0.35">
      <c r="H258" s="5"/>
    </row>
    <row r="259" spans="8:8" x14ac:dyDescent="0.35">
      <c r="H259" s="5"/>
    </row>
    <row r="260" spans="8:8" x14ac:dyDescent="0.35">
      <c r="H260" s="5"/>
    </row>
    <row r="261" spans="8:8" x14ac:dyDescent="0.35">
      <c r="H261" s="5"/>
    </row>
    <row r="262" spans="8:8" x14ac:dyDescent="0.35">
      <c r="H262" s="5"/>
    </row>
    <row r="263" spans="8:8" x14ac:dyDescent="0.35">
      <c r="H263" s="5"/>
    </row>
    <row r="264" spans="8:8" x14ac:dyDescent="0.35">
      <c r="H264" s="5"/>
    </row>
    <row r="265" spans="8:8" x14ac:dyDescent="0.35">
      <c r="H265" s="5"/>
    </row>
    <row r="266" spans="8:8" x14ac:dyDescent="0.35">
      <c r="H266" s="5"/>
    </row>
    <row r="267" spans="8:8" x14ac:dyDescent="0.35">
      <c r="H267" s="5"/>
    </row>
    <row r="268" spans="8:8" x14ac:dyDescent="0.35">
      <c r="H268" s="5"/>
    </row>
    <row r="269" spans="8:8" x14ac:dyDescent="0.35">
      <c r="H269" s="5"/>
    </row>
    <row r="270" spans="8:8" x14ac:dyDescent="0.35">
      <c r="H270" s="5"/>
    </row>
    <row r="271" spans="8:8" x14ac:dyDescent="0.35">
      <c r="H271" s="5"/>
    </row>
    <row r="272" spans="8:8" x14ac:dyDescent="0.35">
      <c r="H272" s="5"/>
    </row>
    <row r="273" spans="8:8" x14ac:dyDescent="0.35">
      <c r="H273" s="5"/>
    </row>
    <row r="274" spans="8:8" x14ac:dyDescent="0.35">
      <c r="H274" s="5"/>
    </row>
    <row r="275" spans="8:8" x14ac:dyDescent="0.35">
      <c r="H275" s="5"/>
    </row>
    <row r="276" spans="8:8" x14ac:dyDescent="0.35">
      <c r="H276" s="5"/>
    </row>
    <row r="277" spans="8:8" x14ac:dyDescent="0.35">
      <c r="H277" s="5"/>
    </row>
    <row r="278" spans="8:8" x14ac:dyDescent="0.35">
      <c r="H278" s="5"/>
    </row>
    <row r="279" spans="8:8" x14ac:dyDescent="0.35">
      <c r="H279" s="5"/>
    </row>
    <row r="280" spans="8:8" x14ac:dyDescent="0.35">
      <c r="H280" s="5"/>
    </row>
    <row r="281" spans="8:8" x14ac:dyDescent="0.35">
      <c r="H281" s="5"/>
    </row>
    <row r="282" spans="8:8" x14ac:dyDescent="0.35">
      <c r="H282" s="5"/>
    </row>
    <row r="283" spans="8:8" x14ac:dyDescent="0.35">
      <c r="H283" s="5"/>
    </row>
    <row r="284" spans="8:8" x14ac:dyDescent="0.35">
      <c r="H284" s="5"/>
    </row>
    <row r="285" spans="8:8" x14ac:dyDescent="0.35">
      <c r="H285" s="5"/>
    </row>
    <row r="286" spans="8:8" x14ac:dyDescent="0.35">
      <c r="H286" s="5"/>
    </row>
    <row r="287" spans="8:8" x14ac:dyDescent="0.35">
      <c r="H287" s="5"/>
    </row>
    <row r="288" spans="8:8" x14ac:dyDescent="0.35">
      <c r="H288" s="5"/>
    </row>
    <row r="289" spans="8:8" x14ac:dyDescent="0.35">
      <c r="H289" s="5"/>
    </row>
    <row r="290" spans="8:8" x14ac:dyDescent="0.35">
      <c r="H290" s="5"/>
    </row>
    <row r="291" spans="8:8" x14ac:dyDescent="0.35">
      <c r="H291" s="5"/>
    </row>
    <row r="292" spans="8:8" x14ac:dyDescent="0.35">
      <c r="H292" s="5"/>
    </row>
    <row r="293" spans="8:8" x14ac:dyDescent="0.35">
      <c r="H293" s="5"/>
    </row>
    <row r="294" spans="8:8" x14ac:dyDescent="0.35">
      <c r="H294" s="5"/>
    </row>
    <row r="295" spans="8:8" x14ac:dyDescent="0.35">
      <c r="H295" s="5"/>
    </row>
    <row r="296" spans="8:8" x14ac:dyDescent="0.35">
      <c r="H296" s="5"/>
    </row>
    <row r="297" spans="8:8" x14ac:dyDescent="0.35">
      <c r="H297" s="5"/>
    </row>
    <row r="298" spans="8:8" x14ac:dyDescent="0.35">
      <c r="H298" s="5"/>
    </row>
    <row r="299" spans="8:8" x14ac:dyDescent="0.35">
      <c r="H299" s="5"/>
    </row>
    <row r="300" spans="8:8" x14ac:dyDescent="0.35">
      <c r="H300" s="5"/>
    </row>
    <row r="301" spans="8:8" x14ac:dyDescent="0.35">
      <c r="H301" s="5"/>
    </row>
    <row r="302" spans="8:8" x14ac:dyDescent="0.35">
      <c r="H302" s="5"/>
    </row>
    <row r="303" spans="8:8" x14ac:dyDescent="0.35">
      <c r="H303" s="5"/>
    </row>
    <row r="304" spans="8:8" x14ac:dyDescent="0.35">
      <c r="H304" s="5"/>
    </row>
    <row r="305" spans="8:8" x14ac:dyDescent="0.35">
      <c r="H305" s="5"/>
    </row>
    <row r="306" spans="8:8" x14ac:dyDescent="0.35">
      <c r="H306" s="5"/>
    </row>
    <row r="307" spans="8:8" x14ac:dyDescent="0.35">
      <c r="H307" s="5"/>
    </row>
    <row r="308" spans="8:8" x14ac:dyDescent="0.35">
      <c r="H308" s="5"/>
    </row>
    <row r="309" spans="8:8" x14ac:dyDescent="0.35">
      <c r="H309" s="5"/>
    </row>
    <row r="310" spans="8:8" x14ac:dyDescent="0.35">
      <c r="H310" s="5"/>
    </row>
    <row r="311" spans="8:8" x14ac:dyDescent="0.35">
      <c r="H311" s="5"/>
    </row>
    <row r="312" spans="8:8" x14ac:dyDescent="0.35">
      <c r="H312" s="5"/>
    </row>
    <row r="313" spans="8:8" x14ac:dyDescent="0.35">
      <c r="H313" s="5"/>
    </row>
    <row r="314" spans="8:8" x14ac:dyDescent="0.35">
      <c r="H314" s="5"/>
    </row>
    <row r="315" spans="8:8" x14ac:dyDescent="0.35">
      <c r="H315" s="5"/>
    </row>
    <row r="316" spans="8:8" x14ac:dyDescent="0.35">
      <c r="H316" s="5"/>
    </row>
    <row r="317" spans="8:8" x14ac:dyDescent="0.35">
      <c r="H317" s="5"/>
    </row>
    <row r="318" spans="8:8" x14ac:dyDescent="0.35">
      <c r="H318" s="5"/>
    </row>
    <row r="319" spans="8:8" x14ac:dyDescent="0.35">
      <c r="H319" s="5"/>
    </row>
    <row r="320" spans="8:8" x14ac:dyDescent="0.35">
      <c r="H320" s="5"/>
    </row>
    <row r="321" spans="8:8" x14ac:dyDescent="0.35">
      <c r="H321" s="5"/>
    </row>
    <row r="322" spans="8:8" x14ac:dyDescent="0.35">
      <c r="H322" s="5"/>
    </row>
    <row r="323" spans="8:8" x14ac:dyDescent="0.35">
      <c r="H323" s="5"/>
    </row>
    <row r="324" spans="8:8" x14ac:dyDescent="0.35">
      <c r="H324" s="5"/>
    </row>
    <row r="325" spans="8:8" x14ac:dyDescent="0.35">
      <c r="H325" s="5"/>
    </row>
    <row r="326" spans="8:8" x14ac:dyDescent="0.35">
      <c r="H326" s="5"/>
    </row>
    <row r="327" spans="8:8" x14ac:dyDescent="0.35">
      <c r="H327" s="5"/>
    </row>
    <row r="328" spans="8:8" x14ac:dyDescent="0.35">
      <c r="H328" s="5"/>
    </row>
    <row r="329" spans="8:8" x14ac:dyDescent="0.35">
      <c r="H329" s="5"/>
    </row>
    <row r="330" spans="8:8" x14ac:dyDescent="0.35">
      <c r="H330" s="5"/>
    </row>
    <row r="331" spans="8:8" x14ac:dyDescent="0.35">
      <c r="H331" s="5"/>
    </row>
    <row r="332" spans="8:8" x14ac:dyDescent="0.35">
      <c r="H332" s="5"/>
    </row>
    <row r="333" spans="8:8" x14ac:dyDescent="0.35">
      <c r="H333" s="5"/>
    </row>
    <row r="334" spans="8:8" x14ac:dyDescent="0.35">
      <c r="H334" s="5"/>
    </row>
    <row r="335" spans="8:8" x14ac:dyDescent="0.35">
      <c r="H335" s="5"/>
    </row>
    <row r="336" spans="8:8" x14ac:dyDescent="0.35">
      <c r="H336" s="5"/>
    </row>
    <row r="337" spans="8:8" x14ac:dyDescent="0.35">
      <c r="H337" s="5"/>
    </row>
    <row r="338" spans="8:8" x14ac:dyDescent="0.35">
      <c r="H338" s="5"/>
    </row>
    <row r="339" spans="8:8" x14ac:dyDescent="0.35">
      <c r="H339" s="5"/>
    </row>
    <row r="340" spans="8:8" x14ac:dyDescent="0.35">
      <c r="H340" s="5"/>
    </row>
    <row r="341" spans="8:8" x14ac:dyDescent="0.35">
      <c r="H341" s="5"/>
    </row>
    <row r="342" spans="8:8" x14ac:dyDescent="0.35">
      <c r="H342" s="5"/>
    </row>
    <row r="343" spans="8:8" x14ac:dyDescent="0.35">
      <c r="H343" s="5"/>
    </row>
    <row r="344" spans="8:8" x14ac:dyDescent="0.35">
      <c r="H344" s="5"/>
    </row>
    <row r="345" spans="8:8" x14ac:dyDescent="0.35">
      <c r="H345" s="5"/>
    </row>
    <row r="346" spans="8:8" x14ac:dyDescent="0.35">
      <c r="H346" s="5"/>
    </row>
    <row r="347" spans="8:8" x14ac:dyDescent="0.35">
      <c r="H347" s="5"/>
    </row>
    <row r="348" spans="8:8" x14ac:dyDescent="0.35">
      <c r="H348" s="5"/>
    </row>
    <row r="349" spans="8:8" x14ac:dyDescent="0.35">
      <c r="H349" s="5"/>
    </row>
    <row r="350" spans="8:8" x14ac:dyDescent="0.35">
      <c r="H350" s="5"/>
    </row>
    <row r="351" spans="8:8" x14ac:dyDescent="0.35">
      <c r="H351" s="5"/>
    </row>
    <row r="352" spans="8:8" x14ac:dyDescent="0.35">
      <c r="H352" s="5"/>
    </row>
    <row r="353" spans="8:8" x14ac:dyDescent="0.35">
      <c r="H353" s="5"/>
    </row>
    <row r="354" spans="8:8" x14ac:dyDescent="0.35">
      <c r="H354" s="5"/>
    </row>
    <row r="355" spans="8:8" x14ac:dyDescent="0.35">
      <c r="H355" s="5"/>
    </row>
    <row r="356" spans="8:8" x14ac:dyDescent="0.35">
      <c r="H356" s="5"/>
    </row>
    <row r="357" spans="8:8" x14ac:dyDescent="0.35">
      <c r="H357" s="5"/>
    </row>
    <row r="358" spans="8:8" x14ac:dyDescent="0.35">
      <c r="H358" s="5"/>
    </row>
    <row r="359" spans="8:8" x14ac:dyDescent="0.35">
      <c r="H359" s="5"/>
    </row>
    <row r="360" spans="8:8" x14ac:dyDescent="0.35">
      <c r="H360" s="5"/>
    </row>
    <row r="361" spans="8:8" x14ac:dyDescent="0.35">
      <c r="H361" s="5"/>
    </row>
    <row r="362" spans="8:8" x14ac:dyDescent="0.35">
      <c r="H362" s="5"/>
    </row>
    <row r="363" spans="8:8" x14ac:dyDescent="0.35">
      <c r="H363" s="5"/>
    </row>
    <row r="364" spans="8:8" x14ac:dyDescent="0.35">
      <c r="H364" s="5"/>
    </row>
    <row r="365" spans="8:8" x14ac:dyDescent="0.35">
      <c r="H365" s="5"/>
    </row>
    <row r="366" spans="8:8" x14ac:dyDescent="0.35">
      <c r="H366" s="5"/>
    </row>
    <row r="367" spans="8:8" x14ac:dyDescent="0.35">
      <c r="H367" s="5"/>
    </row>
    <row r="368" spans="8:8" x14ac:dyDescent="0.35">
      <c r="H368" s="5"/>
    </row>
    <row r="369" spans="8:8" x14ac:dyDescent="0.35">
      <c r="H369" s="5"/>
    </row>
    <row r="370" spans="8:8" x14ac:dyDescent="0.35">
      <c r="H370" s="5"/>
    </row>
    <row r="371" spans="8:8" x14ac:dyDescent="0.35">
      <c r="H371" s="5"/>
    </row>
    <row r="372" spans="8:8" x14ac:dyDescent="0.35">
      <c r="H372" s="5"/>
    </row>
    <row r="373" spans="8:8" x14ac:dyDescent="0.35">
      <c r="H373" s="5"/>
    </row>
    <row r="374" spans="8:8" x14ac:dyDescent="0.35">
      <c r="H374" s="5"/>
    </row>
    <row r="375" spans="8:8" x14ac:dyDescent="0.35">
      <c r="H375" s="5"/>
    </row>
    <row r="376" spans="8:8" x14ac:dyDescent="0.35">
      <c r="H376" s="5"/>
    </row>
    <row r="377" spans="8:8" x14ac:dyDescent="0.35">
      <c r="H377" s="5"/>
    </row>
    <row r="378" spans="8:8" x14ac:dyDescent="0.35">
      <c r="H378" s="5"/>
    </row>
    <row r="379" spans="8:8" x14ac:dyDescent="0.35">
      <c r="H379" s="5"/>
    </row>
    <row r="380" spans="8:8" x14ac:dyDescent="0.35">
      <c r="H380" s="5"/>
    </row>
    <row r="381" spans="8:8" x14ac:dyDescent="0.35">
      <c r="H381" s="5"/>
    </row>
    <row r="382" spans="8:8" x14ac:dyDescent="0.35">
      <c r="H382" s="5"/>
    </row>
    <row r="383" spans="8:8" x14ac:dyDescent="0.35">
      <c r="H383" s="5"/>
    </row>
    <row r="384" spans="8:8" x14ac:dyDescent="0.35">
      <c r="H384" s="5"/>
    </row>
    <row r="385" spans="8:8" x14ac:dyDescent="0.35">
      <c r="H385" s="5"/>
    </row>
    <row r="386" spans="8:8" x14ac:dyDescent="0.35">
      <c r="H386" s="5"/>
    </row>
    <row r="387" spans="8:8" x14ac:dyDescent="0.35">
      <c r="H387" s="5"/>
    </row>
    <row r="388" spans="8:8" x14ac:dyDescent="0.35">
      <c r="H388" s="5"/>
    </row>
    <row r="389" spans="8:8" x14ac:dyDescent="0.35">
      <c r="H389" s="5"/>
    </row>
    <row r="390" spans="8:8" x14ac:dyDescent="0.35">
      <c r="H390" s="5"/>
    </row>
    <row r="391" spans="8:8" x14ac:dyDescent="0.35">
      <c r="H391" s="5"/>
    </row>
    <row r="392" spans="8:8" x14ac:dyDescent="0.35">
      <c r="H392" s="5"/>
    </row>
    <row r="393" spans="8:8" x14ac:dyDescent="0.35">
      <c r="H393" s="5"/>
    </row>
    <row r="394" spans="8:8" x14ac:dyDescent="0.35">
      <c r="H394" s="5"/>
    </row>
    <row r="395" spans="8:8" x14ac:dyDescent="0.35">
      <c r="H395" s="5"/>
    </row>
    <row r="396" spans="8:8" x14ac:dyDescent="0.35">
      <c r="H396" s="5"/>
    </row>
    <row r="397" spans="8:8" x14ac:dyDescent="0.35">
      <c r="H397" s="5"/>
    </row>
    <row r="398" spans="8:8" x14ac:dyDescent="0.35">
      <c r="H398" s="5"/>
    </row>
    <row r="399" spans="8:8" x14ac:dyDescent="0.35">
      <c r="H399" s="5"/>
    </row>
    <row r="400" spans="8:8" x14ac:dyDescent="0.35">
      <c r="H400" s="5"/>
    </row>
    <row r="401" spans="8:8" x14ac:dyDescent="0.35">
      <c r="H401" s="5"/>
    </row>
    <row r="402" spans="8:8" x14ac:dyDescent="0.35">
      <c r="H402" s="5"/>
    </row>
    <row r="403" spans="8:8" x14ac:dyDescent="0.35">
      <c r="H403" s="5"/>
    </row>
    <row r="404" spans="8:8" x14ac:dyDescent="0.35">
      <c r="H404" s="5"/>
    </row>
    <row r="405" spans="8:8" x14ac:dyDescent="0.35">
      <c r="H405" s="5"/>
    </row>
    <row r="406" spans="8:8" x14ac:dyDescent="0.35">
      <c r="H406" s="5"/>
    </row>
    <row r="407" spans="8:8" x14ac:dyDescent="0.35">
      <c r="H407" s="5"/>
    </row>
    <row r="408" spans="8:8" x14ac:dyDescent="0.35">
      <c r="H408" s="5"/>
    </row>
    <row r="409" spans="8:8" x14ac:dyDescent="0.35">
      <c r="H409" s="5"/>
    </row>
    <row r="410" spans="8:8" x14ac:dyDescent="0.35">
      <c r="H410" s="5"/>
    </row>
    <row r="411" spans="8:8" x14ac:dyDescent="0.35">
      <c r="H411" s="5"/>
    </row>
    <row r="412" spans="8:8" x14ac:dyDescent="0.35">
      <c r="H412" s="5"/>
    </row>
    <row r="413" spans="8:8" x14ac:dyDescent="0.35">
      <c r="H413" s="5"/>
    </row>
    <row r="414" spans="8:8" x14ac:dyDescent="0.35">
      <c r="H414" s="5"/>
    </row>
    <row r="415" spans="8:8" x14ac:dyDescent="0.35">
      <c r="H415" s="5"/>
    </row>
    <row r="416" spans="8:8" x14ac:dyDescent="0.35">
      <c r="H416" s="5"/>
    </row>
    <row r="417" spans="8:8" x14ac:dyDescent="0.35">
      <c r="H417" s="5"/>
    </row>
    <row r="418" spans="8:8" x14ac:dyDescent="0.35">
      <c r="H418" s="5"/>
    </row>
    <row r="419" spans="8:8" x14ac:dyDescent="0.35">
      <c r="H419" s="5"/>
    </row>
    <row r="420" spans="8:8" x14ac:dyDescent="0.35">
      <c r="H420" s="5"/>
    </row>
    <row r="421" spans="8:8" x14ac:dyDescent="0.35">
      <c r="H421" s="5"/>
    </row>
    <row r="422" spans="8:8" x14ac:dyDescent="0.35">
      <c r="H422" s="5"/>
    </row>
    <row r="423" spans="8:8" x14ac:dyDescent="0.35">
      <c r="H423" s="5"/>
    </row>
    <row r="424" spans="8:8" x14ac:dyDescent="0.35">
      <c r="H424" s="5"/>
    </row>
    <row r="425" spans="8:8" x14ac:dyDescent="0.35">
      <c r="H425" s="5"/>
    </row>
    <row r="426" spans="8:8" x14ac:dyDescent="0.35">
      <c r="H426" s="5"/>
    </row>
    <row r="427" spans="8:8" x14ac:dyDescent="0.35">
      <c r="H427" s="5"/>
    </row>
    <row r="428" spans="8:8" x14ac:dyDescent="0.35">
      <c r="H428" s="5"/>
    </row>
    <row r="429" spans="8:8" x14ac:dyDescent="0.35">
      <c r="H429" s="5"/>
    </row>
    <row r="430" spans="8:8" x14ac:dyDescent="0.35">
      <c r="H430" s="5"/>
    </row>
    <row r="431" spans="8:8" x14ac:dyDescent="0.35">
      <c r="H431" s="5"/>
    </row>
    <row r="432" spans="8:8" x14ac:dyDescent="0.35">
      <c r="H432" s="5"/>
    </row>
    <row r="433" spans="8:8" x14ac:dyDescent="0.35">
      <c r="H433" s="5"/>
    </row>
    <row r="434" spans="8:8" x14ac:dyDescent="0.35">
      <c r="H434" s="5"/>
    </row>
    <row r="435" spans="8:8" x14ac:dyDescent="0.35">
      <c r="H435" s="5"/>
    </row>
    <row r="436" spans="8:8" x14ac:dyDescent="0.35">
      <c r="H436" s="5"/>
    </row>
    <row r="437" spans="8:8" x14ac:dyDescent="0.35">
      <c r="H437" s="5"/>
    </row>
    <row r="438" spans="8:8" x14ac:dyDescent="0.35">
      <c r="H438" s="5"/>
    </row>
    <row r="439" spans="8:8" x14ac:dyDescent="0.35">
      <c r="H439" s="5"/>
    </row>
    <row r="440" spans="8:8" x14ac:dyDescent="0.35">
      <c r="H440" s="5"/>
    </row>
    <row r="441" spans="8:8" x14ac:dyDescent="0.35">
      <c r="H441" s="5"/>
    </row>
    <row r="442" spans="8:8" x14ac:dyDescent="0.35">
      <c r="H442" s="5"/>
    </row>
    <row r="443" spans="8:8" x14ac:dyDescent="0.35">
      <c r="H443" s="5"/>
    </row>
    <row r="444" spans="8:8" x14ac:dyDescent="0.35">
      <c r="H444" s="5"/>
    </row>
    <row r="445" spans="8:8" x14ac:dyDescent="0.35">
      <c r="H445" s="5"/>
    </row>
    <row r="446" spans="8:8" x14ac:dyDescent="0.35">
      <c r="H446" s="5"/>
    </row>
    <row r="447" spans="8:8" x14ac:dyDescent="0.35">
      <c r="H447" s="5"/>
    </row>
    <row r="448" spans="8:8" x14ac:dyDescent="0.35">
      <c r="H448" s="5"/>
    </row>
    <row r="449" spans="8:8" x14ac:dyDescent="0.35">
      <c r="H449" s="5"/>
    </row>
    <row r="450" spans="8:8" x14ac:dyDescent="0.35">
      <c r="H450" s="5"/>
    </row>
    <row r="451" spans="8:8" x14ac:dyDescent="0.35">
      <c r="H451" s="5"/>
    </row>
    <row r="452" spans="8:8" x14ac:dyDescent="0.35">
      <c r="H452" s="5"/>
    </row>
    <row r="453" spans="8:8" x14ac:dyDescent="0.35">
      <c r="H453" s="5"/>
    </row>
    <row r="454" spans="8:8" x14ac:dyDescent="0.35">
      <c r="H454" s="5"/>
    </row>
    <row r="455" spans="8:8" x14ac:dyDescent="0.35">
      <c r="H455" s="5"/>
    </row>
    <row r="456" spans="8:8" x14ac:dyDescent="0.35">
      <c r="H456" s="5"/>
    </row>
    <row r="457" spans="8:8" x14ac:dyDescent="0.35">
      <c r="H457" s="5"/>
    </row>
    <row r="458" spans="8:8" x14ac:dyDescent="0.35">
      <c r="H458" s="5"/>
    </row>
    <row r="459" spans="8:8" x14ac:dyDescent="0.35">
      <c r="H459" s="5"/>
    </row>
    <row r="460" spans="8:8" x14ac:dyDescent="0.35">
      <c r="H460" s="5"/>
    </row>
    <row r="461" spans="8:8" x14ac:dyDescent="0.35">
      <c r="H461" s="5"/>
    </row>
    <row r="462" spans="8:8" x14ac:dyDescent="0.35">
      <c r="H462" s="5"/>
    </row>
    <row r="463" spans="8:8" x14ac:dyDescent="0.35">
      <c r="H463" s="5"/>
    </row>
    <row r="464" spans="8:8" x14ac:dyDescent="0.35">
      <c r="H464" s="5"/>
    </row>
    <row r="465" spans="8:8" x14ac:dyDescent="0.35">
      <c r="H465" s="5"/>
    </row>
    <row r="466" spans="8:8" x14ac:dyDescent="0.35">
      <c r="H466" s="5"/>
    </row>
    <row r="467" spans="8:8" x14ac:dyDescent="0.35">
      <c r="H467" s="5"/>
    </row>
    <row r="468" spans="8:8" x14ac:dyDescent="0.35">
      <c r="H468" s="5"/>
    </row>
    <row r="469" spans="8:8" x14ac:dyDescent="0.35">
      <c r="H469" s="5"/>
    </row>
    <row r="470" spans="8:8" x14ac:dyDescent="0.35">
      <c r="H470" s="5"/>
    </row>
    <row r="471" spans="8:8" x14ac:dyDescent="0.35">
      <c r="H471" s="5"/>
    </row>
    <row r="472" spans="8:8" x14ac:dyDescent="0.35">
      <c r="H472" s="5"/>
    </row>
    <row r="473" spans="8:8" x14ac:dyDescent="0.35">
      <c r="H473" s="5"/>
    </row>
    <row r="474" spans="8:8" x14ac:dyDescent="0.35">
      <c r="H474" s="5"/>
    </row>
    <row r="475" spans="8:8" x14ac:dyDescent="0.35">
      <c r="H475" s="5"/>
    </row>
    <row r="476" spans="8:8" x14ac:dyDescent="0.35">
      <c r="H476" s="5"/>
    </row>
    <row r="477" spans="8:8" x14ac:dyDescent="0.35">
      <c r="H477" s="5"/>
    </row>
    <row r="478" spans="8:8" x14ac:dyDescent="0.35">
      <c r="H478" s="5"/>
    </row>
    <row r="479" spans="8:8" x14ac:dyDescent="0.35">
      <c r="H479" s="5"/>
    </row>
    <row r="480" spans="8:8" x14ac:dyDescent="0.35">
      <c r="H480" s="5"/>
    </row>
    <row r="481" spans="8:8" x14ac:dyDescent="0.35">
      <c r="H481" s="5"/>
    </row>
    <row r="482" spans="8:8" x14ac:dyDescent="0.35">
      <c r="H482" s="5"/>
    </row>
    <row r="483" spans="8:8" x14ac:dyDescent="0.35">
      <c r="H483" s="5"/>
    </row>
    <row r="484" spans="8:8" x14ac:dyDescent="0.35">
      <c r="H484" s="5"/>
    </row>
    <row r="485" spans="8:8" x14ac:dyDescent="0.35">
      <c r="H485" s="5"/>
    </row>
    <row r="486" spans="8:8" x14ac:dyDescent="0.35">
      <c r="H486" s="5"/>
    </row>
    <row r="487" spans="8:8" x14ac:dyDescent="0.35">
      <c r="H487" s="5"/>
    </row>
    <row r="488" spans="8:8" x14ac:dyDescent="0.35">
      <c r="H488" s="5"/>
    </row>
    <row r="489" spans="8:8" x14ac:dyDescent="0.35">
      <c r="H489" s="5"/>
    </row>
    <row r="490" spans="8:8" x14ac:dyDescent="0.35">
      <c r="H490" s="5"/>
    </row>
    <row r="491" spans="8:8" x14ac:dyDescent="0.35">
      <c r="H491" s="5"/>
    </row>
    <row r="492" spans="8:8" x14ac:dyDescent="0.35">
      <c r="H492" s="5"/>
    </row>
    <row r="493" spans="8:8" x14ac:dyDescent="0.35">
      <c r="H493" s="5"/>
    </row>
    <row r="494" spans="8:8" x14ac:dyDescent="0.35">
      <c r="H494" s="5"/>
    </row>
    <row r="495" spans="8:8" x14ac:dyDescent="0.35">
      <c r="H495" s="5"/>
    </row>
    <row r="496" spans="8:8" x14ac:dyDescent="0.35">
      <c r="H496" s="5"/>
    </row>
    <row r="497" spans="8:8" x14ac:dyDescent="0.35">
      <c r="H497" s="5"/>
    </row>
    <row r="498" spans="8:8" x14ac:dyDescent="0.35">
      <c r="H498" s="5"/>
    </row>
    <row r="499" spans="8:8" x14ac:dyDescent="0.35">
      <c r="H499" s="5"/>
    </row>
    <row r="500" spans="8:8" x14ac:dyDescent="0.35">
      <c r="H500" s="5"/>
    </row>
    <row r="501" spans="8:8" x14ac:dyDescent="0.35">
      <c r="H501" s="5"/>
    </row>
    <row r="502" spans="8:8" x14ac:dyDescent="0.35">
      <c r="H502" s="5"/>
    </row>
    <row r="503" spans="8:8" x14ac:dyDescent="0.35">
      <c r="H503" s="5"/>
    </row>
    <row r="504" spans="8:8" x14ac:dyDescent="0.35">
      <c r="H504" s="5"/>
    </row>
    <row r="505" spans="8:8" x14ac:dyDescent="0.35">
      <c r="H505" s="5"/>
    </row>
    <row r="506" spans="8:8" x14ac:dyDescent="0.35">
      <c r="H506" s="5"/>
    </row>
    <row r="507" spans="8:8" x14ac:dyDescent="0.35">
      <c r="H507" s="5"/>
    </row>
    <row r="508" spans="8:8" x14ac:dyDescent="0.35">
      <c r="H508" s="5"/>
    </row>
    <row r="509" spans="8:8" x14ac:dyDescent="0.35">
      <c r="H509" s="5"/>
    </row>
    <row r="510" spans="8:8" x14ac:dyDescent="0.35">
      <c r="H510" s="5"/>
    </row>
    <row r="511" spans="8:8" x14ac:dyDescent="0.35">
      <c r="H511" s="5"/>
    </row>
    <row r="512" spans="8:8" x14ac:dyDescent="0.35">
      <c r="H512" s="5"/>
    </row>
    <row r="513" spans="8:8" x14ac:dyDescent="0.35">
      <c r="H513" s="5"/>
    </row>
    <row r="514" spans="8:8" x14ac:dyDescent="0.35">
      <c r="H514" s="5"/>
    </row>
    <row r="515" spans="8:8" x14ac:dyDescent="0.35">
      <c r="H515" s="5"/>
    </row>
    <row r="516" spans="8:8" x14ac:dyDescent="0.35">
      <c r="H516" s="5"/>
    </row>
    <row r="517" spans="8:8" x14ac:dyDescent="0.35">
      <c r="H517" s="5"/>
    </row>
    <row r="518" spans="8:8" x14ac:dyDescent="0.35">
      <c r="H518" s="5"/>
    </row>
    <row r="519" spans="8:8" x14ac:dyDescent="0.35">
      <c r="H519" s="5"/>
    </row>
    <row r="520" spans="8:8" x14ac:dyDescent="0.35">
      <c r="H520" s="5"/>
    </row>
    <row r="521" spans="8:8" x14ac:dyDescent="0.35">
      <c r="H521" s="5"/>
    </row>
    <row r="522" spans="8:8" x14ac:dyDescent="0.35">
      <c r="H522" s="5"/>
    </row>
    <row r="523" spans="8:8" x14ac:dyDescent="0.35">
      <c r="H523" s="5"/>
    </row>
    <row r="524" spans="8:8" x14ac:dyDescent="0.35">
      <c r="H524" s="5"/>
    </row>
    <row r="525" spans="8:8" x14ac:dyDescent="0.35">
      <c r="H525" s="5"/>
    </row>
    <row r="526" spans="8:8" x14ac:dyDescent="0.35">
      <c r="H526" s="5"/>
    </row>
    <row r="527" spans="8:8" x14ac:dyDescent="0.35">
      <c r="H527" s="5"/>
    </row>
    <row r="528" spans="8:8" x14ac:dyDescent="0.35">
      <c r="H528" s="5"/>
    </row>
    <row r="529" spans="8:8" x14ac:dyDescent="0.35">
      <c r="H529" s="5"/>
    </row>
    <row r="530" spans="8:8" x14ac:dyDescent="0.35">
      <c r="H530" s="5"/>
    </row>
    <row r="531" spans="8:8" x14ac:dyDescent="0.35">
      <c r="H531" s="5"/>
    </row>
    <row r="532" spans="8:8" x14ac:dyDescent="0.35">
      <c r="H532" s="5"/>
    </row>
    <row r="533" spans="8:8" x14ac:dyDescent="0.35">
      <c r="H533" s="5"/>
    </row>
    <row r="534" spans="8:8" x14ac:dyDescent="0.35">
      <c r="H534" s="5"/>
    </row>
    <row r="535" spans="8:8" x14ac:dyDescent="0.35">
      <c r="H535" s="5"/>
    </row>
    <row r="536" spans="8:8" x14ac:dyDescent="0.35">
      <c r="H536" s="5"/>
    </row>
    <row r="537" spans="8:8" x14ac:dyDescent="0.35">
      <c r="H537" s="5"/>
    </row>
    <row r="538" spans="8:8" x14ac:dyDescent="0.35">
      <c r="H538" s="5"/>
    </row>
    <row r="539" spans="8:8" x14ac:dyDescent="0.35">
      <c r="H539" s="5"/>
    </row>
    <row r="540" spans="8:8" x14ac:dyDescent="0.35">
      <c r="H540" s="5"/>
    </row>
    <row r="541" spans="8:8" x14ac:dyDescent="0.35">
      <c r="H541" s="5"/>
    </row>
    <row r="542" spans="8:8" x14ac:dyDescent="0.35">
      <c r="H542" s="5"/>
    </row>
    <row r="543" spans="8:8" x14ac:dyDescent="0.35">
      <c r="H543" s="5"/>
    </row>
    <row r="544" spans="8:8" x14ac:dyDescent="0.35">
      <c r="H544" s="5"/>
    </row>
    <row r="545" spans="8:8" x14ac:dyDescent="0.35">
      <c r="H545" s="5"/>
    </row>
    <row r="546" spans="8:8" x14ac:dyDescent="0.35">
      <c r="H546" s="5"/>
    </row>
    <row r="547" spans="8:8" x14ac:dyDescent="0.35">
      <c r="H547" s="5"/>
    </row>
    <row r="548" spans="8:8" x14ac:dyDescent="0.35">
      <c r="H548" s="5"/>
    </row>
    <row r="549" spans="8:8" x14ac:dyDescent="0.35">
      <c r="H549" s="5"/>
    </row>
    <row r="550" spans="8:8" x14ac:dyDescent="0.35">
      <c r="H550" s="5"/>
    </row>
    <row r="551" spans="8:8" x14ac:dyDescent="0.35">
      <c r="H551" s="5"/>
    </row>
    <row r="552" spans="8:8" x14ac:dyDescent="0.35">
      <c r="H552" s="5"/>
    </row>
    <row r="553" spans="8:8" x14ac:dyDescent="0.35">
      <c r="H553" s="5"/>
    </row>
    <row r="554" spans="8:8" x14ac:dyDescent="0.35">
      <c r="H554" s="5"/>
    </row>
    <row r="555" spans="8:8" x14ac:dyDescent="0.35">
      <c r="H555" s="5"/>
    </row>
    <row r="556" spans="8:8" x14ac:dyDescent="0.35">
      <c r="H556" s="5"/>
    </row>
    <row r="557" spans="8:8" x14ac:dyDescent="0.35">
      <c r="H557" s="5"/>
    </row>
    <row r="558" spans="8:8" x14ac:dyDescent="0.35">
      <c r="H558" s="5"/>
    </row>
    <row r="559" spans="8:8" x14ac:dyDescent="0.35">
      <c r="H559" s="5"/>
    </row>
    <row r="560" spans="8:8" x14ac:dyDescent="0.35">
      <c r="H560" s="5"/>
    </row>
    <row r="561" spans="8:8" x14ac:dyDescent="0.35">
      <c r="H561" s="5"/>
    </row>
    <row r="562" spans="8:8" x14ac:dyDescent="0.35">
      <c r="H562" s="5"/>
    </row>
    <row r="563" spans="8:8" x14ac:dyDescent="0.35">
      <c r="H563" s="5"/>
    </row>
    <row r="564" spans="8:8" x14ac:dyDescent="0.35">
      <c r="H564" s="5"/>
    </row>
    <row r="565" spans="8:8" x14ac:dyDescent="0.35">
      <c r="H565" s="5"/>
    </row>
    <row r="566" spans="8:8" x14ac:dyDescent="0.35">
      <c r="H566" s="5"/>
    </row>
    <row r="567" spans="8:8" x14ac:dyDescent="0.35">
      <c r="H567" s="5"/>
    </row>
    <row r="568" spans="8:8" x14ac:dyDescent="0.35">
      <c r="H568" s="5"/>
    </row>
    <row r="569" spans="8:8" x14ac:dyDescent="0.35">
      <c r="H569" s="5"/>
    </row>
    <row r="570" spans="8:8" x14ac:dyDescent="0.35">
      <c r="H570" s="5"/>
    </row>
    <row r="571" spans="8:8" x14ac:dyDescent="0.35">
      <c r="H571" s="5"/>
    </row>
    <row r="572" spans="8:8" x14ac:dyDescent="0.35">
      <c r="H572" s="5"/>
    </row>
    <row r="573" spans="8:8" x14ac:dyDescent="0.35">
      <c r="H573" s="5"/>
    </row>
    <row r="574" spans="8:8" x14ac:dyDescent="0.35">
      <c r="H574" s="5"/>
    </row>
    <row r="575" spans="8:8" x14ac:dyDescent="0.35">
      <c r="H575" s="5"/>
    </row>
    <row r="576" spans="8:8" x14ac:dyDescent="0.35">
      <c r="H576" s="5"/>
    </row>
    <row r="577" spans="8:8" x14ac:dyDescent="0.35">
      <c r="H577" s="5"/>
    </row>
    <row r="578" spans="8:8" x14ac:dyDescent="0.35">
      <c r="H578" s="5"/>
    </row>
    <row r="579" spans="8:8" x14ac:dyDescent="0.35">
      <c r="H579" s="5"/>
    </row>
    <row r="580" spans="8:8" x14ac:dyDescent="0.35">
      <c r="H580" s="5"/>
    </row>
    <row r="581" spans="8:8" x14ac:dyDescent="0.35">
      <c r="H581" s="5"/>
    </row>
    <row r="582" spans="8:8" x14ac:dyDescent="0.35">
      <c r="H582" s="5"/>
    </row>
    <row r="583" spans="8:8" x14ac:dyDescent="0.35">
      <c r="H583" s="5"/>
    </row>
    <row r="584" spans="8:8" x14ac:dyDescent="0.35">
      <c r="H584" s="5"/>
    </row>
    <row r="585" spans="8:8" x14ac:dyDescent="0.35">
      <c r="H585" s="5"/>
    </row>
    <row r="586" spans="8:8" x14ac:dyDescent="0.35">
      <c r="H586" s="5"/>
    </row>
    <row r="587" spans="8:8" x14ac:dyDescent="0.35">
      <c r="H587" s="5"/>
    </row>
    <row r="588" spans="8:8" x14ac:dyDescent="0.35">
      <c r="H588" s="5"/>
    </row>
    <row r="589" spans="8:8" x14ac:dyDescent="0.35">
      <c r="H589" s="5"/>
    </row>
    <row r="590" spans="8:8" x14ac:dyDescent="0.35">
      <c r="H590" s="5"/>
    </row>
    <row r="591" spans="8:8" x14ac:dyDescent="0.35">
      <c r="H591" s="5"/>
    </row>
    <row r="592" spans="8:8" x14ac:dyDescent="0.35">
      <c r="H592" s="5"/>
    </row>
    <row r="593" spans="8:8" x14ac:dyDescent="0.35">
      <c r="H593" s="5"/>
    </row>
    <row r="594" spans="8:8" x14ac:dyDescent="0.35">
      <c r="H594" s="5"/>
    </row>
    <row r="595" spans="8:8" x14ac:dyDescent="0.35">
      <c r="H595" s="5"/>
    </row>
    <row r="596" spans="8:8" x14ac:dyDescent="0.35">
      <c r="H596" s="5"/>
    </row>
    <row r="597" spans="8:8" x14ac:dyDescent="0.35">
      <c r="H597" s="5"/>
    </row>
    <row r="598" spans="8:8" x14ac:dyDescent="0.35">
      <c r="H598" s="5"/>
    </row>
    <row r="599" spans="8:8" x14ac:dyDescent="0.35">
      <c r="H599" s="5"/>
    </row>
    <row r="600" spans="8:8" x14ac:dyDescent="0.35">
      <c r="H600" s="5"/>
    </row>
    <row r="601" spans="8:8" x14ac:dyDescent="0.35">
      <c r="H601" s="5"/>
    </row>
    <row r="602" spans="8:8" x14ac:dyDescent="0.35">
      <c r="H602" s="5"/>
    </row>
    <row r="603" spans="8:8" x14ac:dyDescent="0.35">
      <c r="H603" s="5"/>
    </row>
    <row r="604" spans="8:8" x14ac:dyDescent="0.35">
      <c r="H604" s="5"/>
    </row>
    <row r="605" spans="8:8" x14ac:dyDescent="0.35">
      <c r="H605" s="5"/>
    </row>
    <row r="606" spans="8:8" x14ac:dyDescent="0.35">
      <c r="H606" s="5"/>
    </row>
    <row r="607" spans="8:8" x14ac:dyDescent="0.35">
      <c r="H607" s="5"/>
    </row>
    <row r="608" spans="8:8" x14ac:dyDescent="0.35">
      <c r="H608" s="5"/>
    </row>
    <row r="609" spans="8:8" x14ac:dyDescent="0.35">
      <c r="H609" s="5"/>
    </row>
    <row r="610" spans="8:8" x14ac:dyDescent="0.35">
      <c r="H610" s="5"/>
    </row>
    <row r="611" spans="8:8" x14ac:dyDescent="0.35">
      <c r="H611" s="5"/>
    </row>
    <row r="612" spans="8:8" x14ac:dyDescent="0.35">
      <c r="H612" s="5"/>
    </row>
    <row r="613" spans="8:8" x14ac:dyDescent="0.35">
      <c r="H613" s="5"/>
    </row>
    <row r="614" spans="8:8" x14ac:dyDescent="0.35">
      <c r="H614" s="5"/>
    </row>
    <row r="615" spans="8:8" x14ac:dyDescent="0.35">
      <c r="H615" s="5"/>
    </row>
    <row r="616" spans="8:8" x14ac:dyDescent="0.35">
      <c r="H616" s="5"/>
    </row>
    <row r="617" spans="8:8" x14ac:dyDescent="0.35">
      <c r="H617" s="5"/>
    </row>
    <row r="618" spans="8:8" x14ac:dyDescent="0.35">
      <c r="H618" s="5"/>
    </row>
    <row r="619" spans="8:8" x14ac:dyDescent="0.35">
      <c r="H619" s="5"/>
    </row>
    <row r="620" spans="8:8" x14ac:dyDescent="0.35">
      <c r="H620" s="5"/>
    </row>
    <row r="621" spans="8:8" x14ac:dyDescent="0.35">
      <c r="H621" s="5"/>
    </row>
    <row r="622" spans="8:8" x14ac:dyDescent="0.35">
      <c r="H622" s="5"/>
    </row>
    <row r="623" spans="8:8" x14ac:dyDescent="0.35">
      <c r="H623" s="5"/>
    </row>
    <row r="624" spans="8:8" x14ac:dyDescent="0.35">
      <c r="H624" s="5"/>
    </row>
    <row r="625" spans="8:8" x14ac:dyDescent="0.35">
      <c r="H625" s="5"/>
    </row>
    <row r="626" spans="8:8" x14ac:dyDescent="0.35">
      <c r="H626" s="5"/>
    </row>
    <row r="627" spans="8:8" x14ac:dyDescent="0.35">
      <c r="H627" s="5"/>
    </row>
    <row r="628" spans="8:8" x14ac:dyDescent="0.35">
      <c r="H628" s="5"/>
    </row>
    <row r="629" spans="8:8" x14ac:dyDescent="0.35">
      <c r="H629" s="5"/>
    </row>
    <row r="630" spans="8:8" x14ac:dyDescent="0.35">
      <c r="H630" s="5"/>
    </row>
    <row r="631" spans="8:8" x14ac:dyDescent="0.35">
      <c r="H631" s="5"/>
    </row>
    <row r="632" spans="8:8" x14ac:dyDescent="0.35">
      <c r="H632" s="5"/>
    </row>
    <row r="633" spans="8:8" x14ac:dyDescent="0.35">
      <c r="H633" s="5"/>
    </row>
    <row r="634" spans="8:8" x14ac:dyDescent="0.35">
      <c r="H634" s="5"/>
    </row>
    <row r="635" spans="8:8" x14ac:dyDescent="0.35">
      <c r="H635" s="5"/>
    </row>
    <row r="636" spans="8:8" x14ac:dyDescent="0.35">
      <c r="H636" s="5"/>
    </row>
    <row r="637" spans="8:8" x14ac:dyDescent="0.35">
      <c r="H637" s="5"/>
    </row>
    <row r="638" spans="8:8" x14ac:dyDescent="0.35">
      <c r="H638" s="5"/>
    </row>
    <row r="639" spans="8:8" x14ac:dyDescent="0.35">
      <c r="H639" s="5"/>
    </row>
    <row r="640" spans="8:8" x14ac:dyDescent="0.35">
      <c r="H640" s="5"/>
    </row>
    <row r="641" spans="8:8" x14ac:dyDescent="0.35">
      <c r="H641" s="5"/>
    </row>
    <row r="642" spans="8:8" x14ac:dyDescent="0.35">
      <c r="H642" s="5"/>
    </row>
    <row r="643" spans="8:8" x14ac:dyDescent="0.35">
      <c r="H643" s="5"/>
    </row>
    <row r="644" spans="8:8" x14ac:dyDescent="0.35">
      <c r="H644" s="5"/>
    </row>
    <row r="645" spans="8:8" x14ac:dyDescent="0.35">
      <c r="H645" s="5"/>
    </row>
    <row r="646" spans="8:8" x14ac:dyDescent="0.35">
      <c r="H646" s="5"/>
    </row>
    <row r="647" spans="8:8" x14ac:dyDescent="0.35">
      <c r="H647" s="5"/>
    </row>
    <row r="648" spans="8:8" x14ac:dyDescent="0.35">
      <c r="H648" s="5"/>
    </row>
    <row r="649" spans="8:8" x14ac:dyDescent="0.35">
      <c r="H649" s="5"/>
    </row>
    <row r="650" spans="8:8" x14ac:dyDescent="0.35">
      <c r="H650" s="5"/>
    </row>
    <row r="651" spans="8:8" x14ac:dyDescent="0.35">
      <c r="H651" s="5"/>
    </row>
    <row r="652" spans="8:8" x14ac:dyDescent="0.35">
      <c r="H652" s="5"/>
    </row>
    <row r="653" spans="8:8" x14ac:dyDescent="0.35">
      <c r="H653" s="5"/>
    </row>
    <row r="654" spans="8:8" x14ac:dyDescent="0.35">
      <c r="H654" s="5"/>
    </row>
    <row r="655" spans="8:8" x14ac:dyDescent="0.35">
      <c r="H655" s="5"/>
    </row>
    <row r="656" spans="8:8" x14ac:dyDescent="0.35">
      <c r="H656" s="5"/>
    </row>
    <row r="657" spans="8:8" x14ac:dyDescent="0.35">
      <c r="H657" s="5"/>
    </row>
    <row r="658" spans="8:8" x14ac:dyDescent="0.35">
      <c r="H658" s="5"/>
    </row>
    <row r="659" spans="8:8" x14ac:dyDescent="0.35">
      <c r="H659" s="5"/>
    </row>
    <row r="660" spans="8:8" x14ac:dyDescent="0.35">
      <c r="H660" s="5"/>
    </row>
    <row r="661" spans="8:8" x14ac:dyDescent="0.35">
      <c r="H661" s="5"/>
    </row>
    <row r="662" spans="8:8" x14ac:dyDescent="0.35">
      <c r="H662" s="5"/>
    </row>
    <row r="663" spans="8:8" x14ac:dyDescent="0.35">
      <c r="H663" s="5"/>
    </row>
    <row r="664" spans="8:8" x14ac:dyDescent="0.35">
      <c r="H664" s="5"/>
    </row>
    <row r="665" spans="8:8" x14ac:dyDescent="0.35">
      <c r="H665" s="5"/>
    </row>
    <row r="666" spans="8:8" x14ac:dyDescent="0.35">
      <c r="H666" s="5"/>
    </row>
    <row r="667" spans="8:8" x14ac:dyDescent="0.35">
      <c r="H667" s="5"/>
    </row>
    <row r="668" spans="8:8" x14ac:dyDescent="0.35">
      <c r="H668" s="5"/>
    </row>
    <row r="669" spans="8:8" x14ac:dyDescent="0.35">
      <c r="H669" s="5"/>
    </row>
    <row r="670" spans="8:8" x14ac:dyDescent="0.35">
      <c r="H670" s="5"/>
    </row>
    <row r="671" spans="8:8" x14ac:dyDescent="0.35">
      <c r="H671" s="5"/>
    </row>
    <row r="672" spans="8:8" x14ac:dyDescent="0.35">
      <c r="H672" s="5"/>
    </row>
    <row r="673" spans="8:8" x14ac:dyDescent="0.35">
      <c r="H673" s="5"/>
    </row>
    <row r="674" spans="8:8" x14ac:dyDescent="0.35">
      <c r="H674" s="5"/>
    </row>
    <row r="675" spans="8:8" x14ac:dyDescent="0.35">
      <c r="H675" s="5"/>
    </row>
    <row r="676" spans="8:8" x14ac:dyDescent="0.35">
      <c r="H676" s="5"/>
    </row>
    <row r="677" spans="8:8" x14ac:dyDescent="0.35">
      <c r="H677" s="5"/>
    </row>
    <row r="678" spans="8:8" x14ac:dyDescent="0.35">
      <c r="H678" s="5"/>
    </row>
    <row r="679" spans="8:8" x14ac:dyDescent="0.35">
      <c r="H679" s="5"/>
    </row>
    <row r="680" spans="8:8" x14ac:dyDescent="0.35">
      <c r="H680" s="5"/>
    </row>
    <row r="681" spans="8:8" x14ac:dyDescent="0.35">
      <c r="H681" s="5"/>
    </row>
    <row r="682" spans="8:8" x14ac:dyDescent="0.35">
      <c r="H682" s="5"/>
    </row>
    <row r="683" spans="8:8" x14ac:dyDescent="0.35">
      <c r="H683" s="5"/>
    </row>
    <row r="684" spans="8:8" x14ac:dyDescent="0.35">
      <c r="H684" s="5"/>
    </row>
    <row r="685" spans="8:8" x14ac:dyDescent="0.35">
      <c r="H685" s="5"/>
    </row>
    <row r="686" spans="8:8" x14ac:dyDescent="0.35">
      <c r="H686" s="5"/>
    </row>
    <row r="687" spans="8:8" x14ac:dyDescent="0.35">
      <c r="H687" s="5"/>
    </row>
    <row r="688" spans="8:8" x14ac:dyDescent="0.35">
      <c r="H688" s="5"/>
    </row>
    <row r="689" spans="8:8" x14ac:dyDescent="0.35">
      <c r="H689" s="5"/>
    </row>
    <row r="690" spans="8:8" x14ac:dyDescent="0.35">
      <c r="H690" s="5"/>
    </row>
    <row r="691" spans="8:8" x14ac:dyDescent="0.35">
      <c r="H691" s="5"/>
    </row>
    <row r="692" spans="8:8" x14ac:dyDescent="0.35">
      <c r="H692" s="5"/>
    </row>
    <row r="693" spans="8:8" x14ac:dyDescent="0.35">
      <c r="H693" s="5"/>
    </row>
    <row r="694" spans="8:8" x14ac:dyDescent="0.35">
      <c r="H694" s="5"/>
    </row>
    <row r="695" spans="8:8" x14ac:dyDescent="0.35">
      <c r="H695" s="5"/>
    </row>
    <row r="696" spans="8:8" x14ac:dyDescent="0.35">
      <c r="H696" s="5"/>
    </row>
    <row r="697" spans="8:8" x14ac:dyDescent="0.35">
      <c r="H697" s="5"/>
    </row>
    <row r="698" spans="8:8" x14ac:dyDescent="0.35">
      <c r="H698" s="5"/>
    </row>
    <row r="699" spans="8:8" x14ac:dyDescent="0.35">
      <c r="H699" s="5"/>
    </row>
    <row r="700" spans="8:8" x14ac:dyDescent="0.35">
      <c r="H700" s="5"/>
    </row>
    <row r="701" spans="8:8" x14ac:dyDescent="0.35">
      <c r="H701" s="5"/>
    </row>
    <row r="702" spans="8:8" x14ac:dyDescent="0.35">
      <c r="H702" s="5"/>
    </row>
    <row r="703" spans="8:8" x14ac:dyDescent="0.35">
      <c r="H703" s="5"/>
    </row>
    <row r="704" spans="8:8" x14ac:dyDescent="0.35">
      <c r="H704" s="5"/>
    </row>
    <row r="705" spans="8:8" x14ac:dyDescent="0.35">
      <c r="H705" s="5"/>
    </row>
    <row r="706" spans="8:8" x14ac:dyDescent="0.35">
      <c r="H706" s="5"/>
    </row>
    <row r="707" spans="8:8" x14ac:dyDescent="0.35">
      <c r="H707" s="5"/>
    </row>
    <row r="708" spans="8:8" x14ac:dyDescent="0.35">
      <c r="H708" s="5"/>
    </row>
    <row r="709" spans="8:8" x14ac:dyDescent="0.35">
      <c r="H709" s="5"/>
    </row>
    <row r="710" spans="8:8" x14ac:dyDescent="0.35">
      <c r="H710" s="5"/>
    </row>
    <row r="711" spans="8:8" x14ac:dyDescent="0.35">
      <c r="H711" s="5"/>
    </row>
    <row r="712" spans="8:8" x14ac:dyDescent="0.35">
      <c r="H712" s="5"/>
    </row>
    <row r="713" spans="8:8" x14ac:dyDescent="0.35">
      <c r="H713" s="5"/>
    </row>
    <row r="714" spans="8:8" x14ac:dyDescent="0.35">
      <c r="H714" s="5"/>
    </row>
    <row r="715" spans="8:8" x14ac:dyDescent="0.35">
      <c r="H715" s="5"/>
    </row>
    <row r="716" spans="8:8" x14ac:dyDescent="0.35">
      <c r="H716" s="5"/>
    </row>
    <row r="717" spans="8:8" x14ac:dyDescent="0.35">
      <c r="H717" s="5"/>
    </row>
    <row r="718" spans="8:8" x14ac:dyDescent="0.35">
      <c r="H718" s="5"/>
    </row>
    <row r="719" spans="8:8" x14ac:dyDescent="0.35">
      <c r="H719" s="5"/>
    </row>
    <row r="720" spans="8:8" x14ac:dyDescent="0.35">
      <c r="H720" s="5"/>
    </row>
    <row r="721" spans="8:8" x14ac:dyDescent="0.35">
      <c r="H721" s="5"/>
    </row>
    <row r="722" spans="8:8" x14ac:dyDescent="0.35">
      <c r="H722" s="5"/>
    </row>
    <row r="723" spans="8:8" x14ac:dyDescent="0.35">
      <c r="H723" s="5"/>
    </row>
    <row r="724" spans="8:8" x14ac:dyDescent="0.35">
      <c r="H724" s="5"/>
    </row>
  </sheetData>
  <sortState xmlns:xlrd2="http://schemas.microsoft.com/office/spreadsheetml/2017/richdata2" ref="A2:L31">
    <sortCondition ref="A1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828BE-2CEE-46BB-8B27-DA644C68715F}">
  <sheetPr>
    <tabColor theme="5" tint="0.39997558519241921"/>
  </sheetPr>
  <dimension ref="A1:U50"/>
  <sheetViews>
    <sheetView workbookViewId="0">
      <selection activeCell="K1" sqref="K1:K1048576"/>
    </sheetView>
  </sheetViews>
  <sheetFormatPr defaultColWidth="8.7265625" defaultRowHeight="14.5" x14ac:dyDescent="0.35"/>
  <cols>
    <col min="1" max="1" width="9" style="8" customWidth="1"/>
    <col min="2" max="2" width="16.54296875" style="8" customWidth="1"/>
    <col min="3" max="3" width="10.453125" style="8" customWidth="1"/>
    <col min="4" max="4" width="13.26953125" style="8" customWidth="1"/>
    <col min="5" max="5" width="13.1796875" style="8" customWidth="1"/>
    <col min="6" max="6" width="10.7265625" style="8" customWidth="1"/>
    <col min="7" max="7" width="14.81640625" style="8" customWidth="1"/>
    <col min="8" max="8" width="13.26953125" style="8" customWidth="1"/>
    <col min="9" max="9" width="12.1796875" style="8" customWidth="1"/>
    <col min="10" max="10" width="11.54296875" style="8" customWidth="1"/>
    <col min="11" max="11" width="10.453125" style="8" customWidth="1"/>
    <col min="12" max="12" width="21" style="8" customWidth="1"/>
    <col min="13" max="13" width="18.26953125" style="8" customWidth="1"/>
    <col min="14" max="14" width="17" style="8" customWidth="1"/>
    <col min="15" max="15" width="21.1796875" style="8" customWidth="1"/>
    <col min="16" max="16" width="20.453125" style="8" customWidth="1"/>
    <col min="17" max="17" width="21" style="8" customWidth="1"/>
    <col min="18" max="18" width="18.26953125" style="8" customWidth="1"/>
    <col min="19" max="19" width="17" style="8" customWidth="1"/>
    <col min="20" max="20" width="21.1796875" style="8" customWidth="1"/>
    <col min="21" max="21" width="20.453125" style="8" customWidth="1"/>
    <col min="22" max="22" width="16.7265625" style="8" bestFit="1" customWidth="1"/>
    <col min="23" max="16384" width="8.7265625" style="8"/>
  </cols>
  <sheetData>
    <row r="1" spans="1:21" ht="20.25" customHeight="1" x14ac:dyDescent="0.35">
      <c r="A1" s="8" t="s">
        <v>0</v>
      </c>
      <c r="B1" s="8" t="s">
        <v>59</v>
      </c>
      <c r="C1" s="8" t="s">
        <v>60</v>
      </c>
      <c r="D1" s="8" t="s">
        <v>61</v>
      </c>
      <c r="E1" s="8" t="s">
        <v>3</v>
      </c>
      <c r="F1" s="8" t="s">
        <v>4</v>
      </c>
      <c r="G1" s="8" t="s">
        <v>62</v>
      </c>
      <c r="H1" s="8" t="s">
        <v>63</v>
      </c>
      <c r="I1" s="8" t="s">
        <v>64</v>
      </c>
      <c r="J1" s="8" t="s">
        <v>99</v>
      </c>
      <c r="K1" s="8" t="s">
        <v>65</v>
      </c>
      <c r="L1" s="8" t="s">
        <v>66</v>
      </c>
      <c r="M1" s="8" t="s">
        <v>67</v>
      </c>
      <c r="N1" s="8" t="s">
        <v>68</v>
      </c>
      <c r="O1" s="8" t="s">
        <v>69</v>
      </c>
      <c r="P1" s="8" t="s">
        <v>70</v>
      </c>
      <c r="Q1" s="8" t="s">
        <v>71</v>
      </c>
      <c r="R1" s="8" t="s">
        <v>72</v>
      </c>
      <c r="S1" s="8" t="s">
        <v>73</v>
      </c>
      <c r="T1" s="8" t="s">
        <v>74</v>
      </c>
      <c r="U1" s="8" t="s">
        <v>75</v>
      </c>
    </row>
    <row r="2" spans="1:21" x14ac:dyDescent="0.35">
      <c r="A2" s="9">
        <v>74808</v>
      </c>
      <c r="B2" s="10">
        <v>43200</v>
      </c>
      <c r="C2" s="10"/>
      <c r="D2" s="9">
        <v>196300</v>
      </c>
      <c r="E2" s="9" t="s">
        <v>7</v>
      </c>
      <c r="F2" s="10">
        <v>42921</v>
      </c>
      <c r="G2" s="9">
        <v>2</v>
      </c>
      <c r="H2" s="9">
        <v>2</v>
      </c>
      <c r="I2" s="9">
        <v>1</v>
      </c>
      <c r="J2" s="10">
        <v>43839</v>
      </c>
      <c r="K2" s="9">
        <f>COUNTIF(Q2:U2,"Concern")</f>
        <v>1</v>
      </c>
      <c r="L2" s="9">
        <v>25</v>
      </c>
      <c r="M2" s="9">
        <v>60</v>
      </c>
      <c r="N2" s="9">
        <v>60</v>
      </c>
      <c r="O2" s="9">
        <v>60</v>
      </c>
      <c r="P2" s="9">
        <v>60</v>
      </c>
      <c r="Q2" s="9" t="s">
        <v>76</v>
      </c>
      <c r="R2" s="9" t="s">
        <v>77</v>
      </c>
      <c r="S2" s="9" t="s">
        <v>77</v>
      </c>
      <c r="T2" s="9" t="s">
        <v>77</v>
      </c>
      <c r="U2" s="9" t="s">
        <v>77</v>
      </c>
    </row>
    <row r="3" spans="1:21" x14ac:dyDescent="0.35">
      <c r="A3" s="9">
        <v>75500</v>
      </c>
      <c r="B3" s="10">
        <v>43231</v>
      </c>
      <c r="C3" s="10"/>
      <c r="D3" s="9">
        <v>198139</v>
      </c>
      <c r="E3" s="9" t="s">
        <v>7</v>
      </c>
      <c r="F3" s="10">
        <v>42966</v>
      </c>
      <c r="G3" s="9">
        <v>2</v>
      </c>
      <c r="H3" s="9">
        <v>2</v>
      </c>
      <c r="I3" s="9">
        <v>1</v>
      </c>
      <c r="J3" s="10">
        <v>44124</v>
      </c>
      <c r="K3" s="9"/>
      <c r="L3" s="9">
        <v>33</v>
      </c>
      <c r="M3" s="9">
        <v>55</v>
      </c>
      <c r="N3" s="9">
        <v>55</v>
      </c>
      <c r="O3" s="9">
        <v>57</v>
      </c>
      <c r="P3" s="9">
        <v>52</v>
      </c>
      <c r="Q3" s="9" t="s">
        <v>77</v>
      </c>
      <c r="R3" s="9" t="s">
        <v>77</v>
      </c>
      <c r="S3" s="9" t="s">
        <v>77</v>
      </c>
      <c r="T3" s="9" t="s">
        <v>77</v>
      </c>
      <c r="U3" s="9" t="s">
        <v>77</v>
      </c>
    </row>
    <row r="4" spans="1:21" x14ac:dyDescent="0.35">
      <c r="A4" s="9">
        <v>75500</v>
      </c>
      <c r="B4" s="10">
        <v>43231</v>
      </c>
      <c r="C4" s="10"/>
      <c r="D4" s="9">
        <v>198139</v>
      </c>
      <c r="E4" s="9" t="s">
        <v>7</v>
      </c>
      <c r="F4" s="10">
        <v>42966</v>
      </c>
      <c r="G4" s="9">
        <v>2</v>
      </c>
      <c r="H4" s="9">
        <v>2</v>
      </c>
      <c r="I4" s="9">
        <v>1</v>
      </c>
      <c r="J4" s="10">
        <v>43881</v>
      </c>
      <c r="K4" s="9"/>
      <c r="L4" s="9">
        <v>30</v>
      </c>
      <c r="M4" s="9">
        <v>60</v>
      </c>
      <c r="N4" s="9">
        <v>55</v>
      </c>
      <c r="O4" s="9">
        <v>55</v>
      </c>
      <c r="P4" s="9">
        <v>50</v>
      </c>
      <c r="Q4" s="9" t="s">
        <v>76</v>
      </c>
      <c r="R4" s="9" t="s">
        <v>77</v>
      </c>
      <c r="S4" s="9" t="s">
        <v>77</v>
      </c>
      <c r="T4" s="9" t="s">
        <v>77</v>
      </c>
      <c r="U4" s="9" t="s">
        <v>77</v>
      </c>
    </row>
    <row r="5" spans="1:21" x14ac:dyDescent="0.35">
      <c r="A5" s="9">
        <v>75874</v>
      </c>
      <c r="B5" s="10">
        <v>43217</v>
      </c>
      <c r="C5" s="10"/>
      <c r="D5" s="9">
        <v>198963</v>
      </c>
      <c r="E5" s="9" t="s">
        <v>7</v>
      </c>
      <c r="F5" s="10">
        <v>43168</v>
      </c>
      <c r="G5" s="9">
        <v>2</v>
      </c>
      <c r="H5" s="9">
        <v>2</v>
      </c>
      <c r="I5" s="9">
        <v>1</v>
      </c>
      <c r="J5" s="10">
        <v>44006</v>
      </c>
      <c r="K5" s="9"/>
      <c r="L5" s="9">
        <v>35</v>
      </c>
      <c r="M5" s="9">
        <v>45</v>
      </c>
      <c r="N5" s="9">
        <v>50</v>
      </c>
      <c r="O5" s="9">
        <v>40</v>
      </c>
      <c r="P5" s="9">
        <v>30</v>
      </c>
      <c r="Q5" s="9" t="s">
        <v>77</v>
      </c>
      <c r="R5" s="9" t="s">
        <v>76</v>
      </c>
      <c r="S5" s="9" t="s">
        <v>77</v>
      </c>
      <c r="T5" s="9" t="s">
        <v>76</v>
      </c>
      <c r="U5" s="9" t="s">
        <v>76</v>
      </c>
    </row>
    <row r="6" spans="1:21" x14ac:dyDescent="0.35">
      <c r="A6" s="9">
        <v>75877</v>
      </c>
      <c r="B6" s="10">
        <v>43202</v>
      </c>
      <c r="C6" s="10"/>
      <c r="D6" s="9">
        <v>198970</v>
      </c>
      <c r="E6" s="9" t="s">
        <v>7</v>
      </c>
      <c r="F6" s="10">
        <v>42400</v>
      </c>
      <c r="G6" s="9">
        <v>2</v>
      </c>
      <c r="H6" s="9">
        <v>2</v>
      </c>
      <c r="I6" s="9">
        <v>1</v>
      </c>
      <c r="J6" s="10">
        <v>43971</v>
      </c>
      <c r="K6" s="9"/>
      <c r="L6" s="9">
        <v>45</v>
      </c>
      <c r="M6" s="9">
        <v>55</v>
      </c>
      <c r="N6" s="9">
        <v>45</v>
      </c>
      <c r="O6" s="9">
        <v>55</v>
      </c>
      <c r="P6" s="9">
        <v>55</v>
      </c>
      <c r="Q6" s="9" t="s">
        <v>77</v>
      </c>
      <c r="R6" s="9" t="s">
        <v>77</v>
      </c>
      <c r="S6" s="9" t="s">
        <v>77</v>
      </c>
      <c r="T6" s="9" t="s">
        <v>77</v>
      </c>
      <c r="U6" s="9" t="s">
        <v>77</v>
      </c>
    </row>
    <row r="7" spans="1:21" x14ac:dyDescent="0.35">
      <c r="A7" s="9">
        <v>75888</v>
      </c>
      <c r="B7" s="10">
        <v>43220</v>
      </c>
      <c r="C7" s="10"/>
      <c r="D7" s="9">
        <v>199006</v>
      </c>
      <c r="E7" s="9" t="s">
        <v>7</v>
      </c>
      <c r="F7" s="10">
        <v>42881</v>
      </c>
      <c r="G7" s="9">
        <v>2</v>
      </c>
      <c r="H7" s="9">
        <v>2</v>
      </c>
      <c r="I7" s="9">
        <v>1</v>
      </c>
      <c r="J7" s="10">
        <v>43971</v>
      </c>
      <c r="K7" s="9"/>
      <c r="L7" s="9">
        <v>45</v>
      </c>
      <c r="M7" s="9">
        <v>45</v>
      </c>
      <c r="N7" s="9">
        <v>50</v>
      </c>
      <c r="O7" s="9">
        <v>55</v>
      </c>
      <c r="P7" s="9">
        <v>55</v>
      </c>
      <c r="Q7" s="9" t="s">
        <v>77</v>
      </c>
      <c r="R7" s="9" t="s">
        <v>77</v>
      </c>
      <c r="S7" s="9" t="s">
        <v>77</v>
      </c>
      <c r="T7" s="9" t="s">
        <v>77</v>
      </c>
      <c r="U7" s="9" t="s">
        <v>77</v>
      </c>
    </row>
    <row r="8" spans="1:21" x14ac:dyDescent="0.35">
      <c r="A8" s="9">
        <v>75889</v>
      </c>
      <c r="B8" s="10">
        <v>43203</v>
      </c>
      <c r="C8" s="10"/>
      <c r="D8" s="9">
        <v>199008</v>
      </c>
      <c r="E8" s="9" t="s">
        <v>7</v>
      </c>
      <c r="F8" s="10">
        <v>43059</v>
      </c>
      <c r="G8" s="9">
        <v>2</v>
      </c>
      <c r="H8" s="9">
        <v>2</v>
      </c>
      <c r="I8" s="9">
        <v>1</v>
      </c>
      <c r="J8" s="10">
        <v>44110</v>
      </c>
      <c r="K8" s="9"/>
      <c r="L8" s="9">
        <v>25</v>
      </c>
      <c r="M8" s="9">
        <v>60</v>
      </c>
      <c r="N8" s="9">
        <v>45</v>
      </c>
      <c r="O8" s="9">
        <v>35</v>
      </c>
      <c r="P8" s="9">
        <v>45</v>
      </c>
      <c r="Q8" s="9" t="s">
        <v>76</v>
      </c>
      <c r="R8" s="9" t="s">
        <v>77</v>
      </c>
      <c r="S8" s="9" t="s">
        <v>77</v>
      </c>
      <c r="T8" s="9" t="s">
        <v>76</v>
      </c>
      <c r="U8" s="9" t="s">
        <v>77</v>
      </c>
    </row>
    <row r="9" spans="1:21" x14ac:dyDescent="0.35">
      <c r="A9" s="9">
        <v>75889</v>
      </c>
      <c r="B9" s="10">
        <v>43203</v>
      </c>
      <c r="C9" s="10"/>
      <c r="D9" s="9">
        <v>199008</v>
      </c>
      <c r="E9" s="9" t="s">
        <v>7</v>
      </c>
      <c r="F9" s="10">
        <v>43059</v>
      </c>
      <c r="G9" s="9">
        <v>2</v>
      </c>
      <c r="H9" s="9">
        <v>2</v>
      </c>
      <c r="I9" s="9">
        <v>1</v>
      </c>
      <c r="J9" s="10">
        <v>43896</v>
      </c>
      <c r="K9" s="9"/>
      <c r="L9" s="9">
        <v>25</v>
      </c>
      <c r="M9" s="9">
        <v>60</v>
      </c>
      <c r="N9" s="9">
        <v>45</v>
      </c>
      <c r="O9" s="9">
        <v>35</v>
      </c>
      <c r="P9" s="9">
        <v>45</v>
      </c>
      <c r="Q9" s="9" t="s">
        <v>76</v>
      </c>
      <c r="R9" s="9" t="s">
        <v>77</v>
      </c>
      <c r="S9" s="9" t="s">
        <v>77</v>
      </c>
      <c r="T9" s="9" t="s">
        <v>76</v>
      </c>
      <c r="U9" s="9" t="s">
        <v>77</v>
      </c>
    </row>
    <row r="10" spans="1:21" x14ac:dyDescent="0.35">
      <c r="A10" s="9">
        <v>77192</v>
      </c>
      <c r="B10" s="10">
        <v>43243</v>
      </c>
      <c r="C10" s="10"/>
      <c r="D10" s="9">
        <v>202499</v>
      </c>
      <c r="E10" s="9" t="s">
        <v>7</v>
      </c>
      <c r="F10" s="10">
        <v>43171</v>
      </c>
      <c r="G10" s="9">
        <v>2</v>
      </c>
      <c r="H10" s="9">
        <v>2</v>
      </c>
      <c r="I10" s="9">
        <v>1</v>
      </c>
      <c r="J10" s="10">
        <v>44036</v>
      </c>
      <c r="K10" s="9"/>
      <c r="L10" s="9">
        <v>55</v>
      </c>
      <c r="M10" s="9">
        <v>60</v>
      </c>
      <c r="N10" s="9">
        <v>55</v>
      </c>
      <c r="O10" s="9">
        <v>35</v>
      </c>
      <c r="P10" s="9">
        <v>55</v>
      </c>
      <c r="Q10" s="9" t="s">
        <v>77</v>
      </c>
      <c r="R10" s="9" t="s">
        <v>77</v>
      </c>
      <c r="S10" s="9" t="s">
        <v>77</v>
      </c>
      <c r="T10" s="9" t="s">
        <v>76</v>
      </c>
      <c r="U10" s="9" t="s">
        <v>77</v>
      </c>
    </row>
    <row r="11" spans="1:21" x14ac:dyDescent="0.35">
      <c r="A11" s="9">
        <v>77413</v>
      </c>
      <c r="B11" s="10">
        <v>43250</v>
      </c>
      <c r="C11" s="10"/>
      <c r="D11" s="9">
        <v>203059</v>
      </c>
      <c r="E11" s="9" t="s">
        <v>7</v>
      </c>
      <c r="F11" s="10">
        <v>42745</v>
      </c>
      <c r="G11" s="9">
        <v>2</v>
      </c>
      <c r="H11" s="9">
        <v>2</v>
      </c>
      <c r="I11" s="9">
        <v>1</v>
      </c>
      <c r="J11" s="10">
        <v>44022</v>
      </c>
      <c r="K11" s="9"/>
      <c r="L11" s="9">
        <v>60</v>
      </c>
      <c r="M11" s="9">
        <v>55</v>
      </c>
      <c r="N11" s="9">
        <v>60</v>
      </c>
      <c r="O11" s="9">
        <v>60</v>
      </c>
      <c r="P11" s="9">
        <v>55</v>
      </c>
      <c r="Q11" s="9" t="s">
        <v>77</v>
      </c>
      <c r="R11" s="9" t="s">
        <v>77</v>
      </c>
      <c r="S11" s="9" t="s">
        <v>77</v>
      </c>
      <c r="T11" s="9" t="s">
        <v>77</v>
      </c>
      <c r="U11" s="9" t="s">
        <v>77</v>
      </c>
    </row>
    <row r="12" spans="1:21" x14ac:dyDescent="0.35">
      <c r="A12" s="9">
        <v>79455</v>
      </c>
      <c r="B12" s="10">
        <v>43270</v>
      </c>
      <c r="C12" s="10"/>
      <c r="D12" s="9">
        <v>208272</v>
      </c>
      <c r="E12" s="9" t="s">
        <v>7</v>
      </c>
      <c r="F12" s="10">
        <v>42656</v>
      </c>
      <c r="G12" s="9">
        <v>3</v>
      </c>
      <c r="H12" s="9">
        <v>3</v>
      </c>
      <c r="I12" s="9">
        <v>1</v>
      </c>
      <c r="J12" s="10">
        <v>44122</v>
      </c>
      <c r="K12" s="9"/>
      <c r="L12" s="9">
        <v>35</v>
      </c>
      <c r="M12" s="9">
        <v>60</v>
      </c>
      <c r="N12" s="9">
        <v>55</v>
      </c>
      <c r="O12" s="9">
        <v>35</v>
      </c>
      <c r="P12" s="9">
        <v>45</v>
      </c>
      <c r="Q12" s="9" t="s">
        <v>76</v>
      </c>
      <c r="R12" s="9" t="s">
        <v>77</v>
      </c>
      <c r="S12" s="9" t="s">
        <v>77</v>
      </c>
      <c r="T12" s="9" t="s">
        <v>76</v>
      </c>
      <c r="U12" s="9" t="s">
        <v>77</v>
      </c>
    </row>
    <row r="13" spans="1:21" x14ac:dyDescent="0.35">
      <c r="A13" s="9">
        <v>81783</v>
      </c>
      <c r="B13" s="10">
        <v>43297</v>
      </c>
      <c r="C13" s="10"/>
      <c r="D13" s="9">
        <v>214268</v>
      </c>
      <c r="E13" s="9" t="s">
        <v>7</v>
      </c>
      <c r="F13" s="10">
        <v>42889</v>
      </c>
      <c r="G13" s="9">
        <v>2</v>
      </c>
      <c r="H13" s="9">
        <v>1</v>
      </c>
      <c r="I13" s="9">
        <v>2</v>
      </c>
      <c r="J13" s="10">
        <v>43834</v>
      </c>
      <c r="K13" s="9"/>
      <c r="L13" s="9">
        <v>50</v>
      </c>
      <c r="M13" s="9">
        <v>60</v>
      </c>
      <c r="N13" s="9">
        <v>45</v>
      </c>
      <c r="O13" s="9">
        <v>40</v>
      </c>
      <c r="P13" s="9">
        <v>45</v>
      </c>
      <c r="Q13" s="9" t="s">
        <v>77</v>
      </c>
      <c r="R13" s="9" t="s">
        <v>77</v>
      </c>
      <c r="S13" s="9" t="s">
        <v>77</v>
      </c>
      <c r="T13" s="9" t="s">
        <v>77</v>
      </c>
      <c r="U13" s="9" t="s">
        <v>77</v>
      </c>
    </row>
    <row r="14" spans="1:21" x14ac:dyDescent="0.35">
      <c r="A14" s="9">
        <v>82582</v>
      </c>
      <c r="B14" s="10">
        <v>43297</v>
      </c>
      <c r="C14" s="10"/>
      <c r="D14" s="9">
        <v>216410</v>
      </c>
      <c r="E14" s="9" t="s">
        <v>7</v>
      </c>
      <c r="F14" s="10">
        <v>42182</v>
      </c>
      <c r="G14" s="9">
        <v>2</v>
      </c>
      <c r="H14" s="9">
        <v>2</v>
      </c>
      <c r="I14" s="9">
        <v>1</v>
      </c>
      <c r="J14" s="10">
        <v>44127</v>
      </c>
      <c r="K14" s="9"/>
      <c r="L14" s="9">
        <v>60</v>
      </c>
      <c r="M14" s="9">
        <v>60</v>
      </c>
      <c r="N14" s="9">
        <v>30</v>
      </c>
      <c r="O14" s="9">
        <v>60</v>
      </c>
      <c r="P14" s="9">
        <v>50</v>
      </c>
      <c r="Q14" s="9" t="s">
        <v>77</v>
      </c>
      <c r="R14" s="9" t="s">
        <v>77</v>
      </c>
      <c r="S14" s="9" t="s">
        <v>77</v>
      </c>
      <c r="T14" s="9" t="s">
        <v>77</v>
      </c>
      <c r="U14" s="9" t="s">
        <v>77</v>
      </c>
    </row>
    <row r="15" spans="1:21" x14ac:dyDescent="0.35">
      <c r="A15" s="9">
        <v>82582</v>
      </c>
      <c r="B15" s="10">
        <v>43297</v>
      </c>
      <c r="C15" s="10"/>
      <c r="D15" s="9">
        <v>216411</v>
      </c>
      <c r="E15" s="9" t="s">
        <v>7</v>
      </c>
      <c r="F15" s="10">
        <v>43008</v>
      </c>
      <c r="G15" s="9">
        <v>2</v>
      </c>
      <c r="H15" s="9">
        <v>2</v>
      </c>
      <c r="I15" s="9">
        <v>1</v>
      </c>
      <c r="J15" s="10">
        <v>44127</v>
      </c>
      <c r="K15" s="9"/>
      <c r="L15" s="9">
        <v>60</v>
      </c>
      <c r="M15" s="9">
        <v>55</v>
      </c>
      <c r="N15" s="9">
        <v>55</v>
      </c>
      <c r="O15" s="9">
        <v>50</v>
      </c>
      <c r="P15" s="9">
        <v>55</v>
      </c>
      <c r="Q15" s="9" t="s">
        <v>77</v>
      </c>
      <c r="R15" s="9" t="s">
        <v>77</v>
      </c>
      <c r="S15" s="9" t="s">
        <v>77</v>
      </c>
      <c r="T15" s="9" t="s">
        <v>77</v>
      </c>
      <c r="U15" s="9" t="s">
        <v>77</v>
      </c>
    </row>
    <row r="16" spans="1:21" x14ac:dyDescent="0.35">
      <c r="A16" s="9">
        <v>82953</v>
      </c>
      <c r="B16" s="10">
        <v>43304</v>
      </c>
      <c r="C16" s="10"/>
      <c r="D16" s="9">
        <v>217423</v>
      </c>
      <c r="E16" s="9" t="s">
        <v>7</v>
      </c>
      <c r="F16" s="10">
        <v>43152</v>
      </c>
      <c r="G16" s="9">
        <v>2</v>
      </c>
      <c r="H16" s="9">
        <v>2</v>
      </c>
      <c r="I16" s="9">
        <v>1</v>
      </c>
      <c r="J16" s="10">
        <v>44071</v>
      </c>
      <c r="K16" s="9"/>
      <c r="L16" s="9">
        <v>45</v>
      </c>
      <c r="M16" s="9">
        <v>60</v>
      </c>
      <c r="N16" s="9">
        <v>55</v>
      </c>
      <c r="O16" s="9">
        <v>55</v>
      </c>
      <c r="P16" s="9">
        <v>60</v>
      </c>
      <c r="Q16" s="9" t="s">
        <v>77</v>
      </c>
      <c r="R16" s="9" t="s">
        <v>77</v>
      </c>
      <c r="S16" s="9" t="s">
        <v>77</v>
      </c>
      <c r="T16" s="9" t="s">
        <v>77</v>
      </c>
      <c r="U16" s="9" t="s">
        <v>77</v>
      </c>
    </row>
    <row r="17" spans="1:21" x14ac:dyDescent="0.35">
      <c r="A17" s="9">
        <v>84767</v>
      </c>
      <c r="B17" s="10">
        <v>43325</v>
      </c>
      <c r="C17" s="10"/>
      <c r="D17" s="9">
        <v>222462</v>
      </c>
      <c r="E17" s="9" t="s">
        <v>7</v>
      </c>
      <c r="F17" s="10">
        <v>43005</v>
      </c>
      <c r="G17" s="9">
        <v>2</v>
      </c>
      <c r="H17" s="9">
        <v>2</v>
      </c>
      <c r="I17" s="9">
        <v>1</v>
      </c>
      <c r="J17" s="10">
        <v>44125</v>
      </c>
      <c r="K17" s="9"/>
      <c r="L17" s="9">
        <v>60</v>
      </c>
      <c r="M17" s="9">
        <v>55</v>
      </c>
      <c r="N17" s="9">
        <v>45</v>
      </c>
      <c r="O17" s="9">
        <v>40</v>
      </c>
      <c r="P17" s="9">
        <v>60</v>
      </c>
      <c r="Q17" s="9" t="s">
        <v>77</v>
      </c>
      <c r="R17" s="9" t="s">
        <v>77</v>
      </c>
      <c r="S17" s="9" t="s">
        <v>77</v>
      </c>
      <c r="T17" s="9" t="s">
        <v>77</v>
      </c>
      <c r="U17" s="9" t="s">
        <v>77</v>
      </c>
    </row>
    <row r="18" spans="1:21" x14ac:dyDescent="0.35">
      <c r="A18" s="9">
        <v>88633</v>
      </c>
      <c r="B18" s="10">
        <v>43361</v>
      </c>
      <c r="C18" s="10"/>
      <c r="D18" s="9">
        <v>233424</v>
      </c>
      <c r="E18" s="9" t="s">
        <v>7</v>
      </c>
      <c r="F18" s="10">
        <v>42995</v>
      </c>
      <c r="G18" s="9">
        <v>2</v>
      </c>
      <c r="H18" s="9">
        <v>1</v>
      </c>
      <c r="I18" s="9">
        <v>2</v>
      </c>
      <c r="J18" s="10">
        <v>43852</v>
      </c>
      <c r="K18" s="9"/>
      <c r="L18" s="9">
        <v>60</v>
      </c>
      <c r="M18" s="9">
        <v>60</v>
      </c>
      <c r="N18" s="9">
        <v>60</v>
      </c>
      <c r="O18" s="9">
        <v>60</v>
      </c>
      <c r="P18" s="9">
        <v>60</v>
      </c>
      <c r="Q18" s="9" t="s">
        <v>77</v>
      </c>
      <c r="R18" s="9" t="s">
        <v>77</v>
      </c>
      <c r="S18" s="9" t="s">
        <v>77</v>
      </c>
      <c r="T18" s="9" t="s">
        <v>77</v>
      </c>
      <c r="U18" s="9" t="s">
        <v>77</v>
      </c>
    </row>
    <row r="19" spans="1:21" x14ac:dyDescent="0.35">
      <c r="A19" s="9">
        <v>88739</v>
      </c>
      <c r="B19" s="10">
        <v>43390</v>
      </c>
      <c r="C19" s="10">
        <v>43553</v>
      </c>
      <c r="D19" s="9">
        <v>233702</v>
      </c>
      <c r="E19" s="9" t="s">
        <v>7</v>
      </c>
      <c r="F19" s="10">
        <v>42966</v>
      </c>
      <c r="G19" s="9">
        <v>1</v>
      </c>
      <c r="H19" s="9">
        <v>1</v>
      </c>
      <c r="I19" s="9">
        <v>1</v>
      </c>
      <c r="J19" s="10">
        <v>43805</v>
      </c>
      <c r="K19" s="9"/>
      <c r="L19" s="9">
        <v>40</v>
      </c>
      <c r="M19" s="9">
        <v>55</v>
      </c>
      <c r="N19" s="9">
        <v>55</v>
      </c>
      <c r="O19" s="9">
        <v>35</v>
      </c>
      <c r="P19" s="9">
        <v>45</v>
      </c>
      <c r="Q19" s="9" t="s">
        <v>77</v>
      </c>
      <c r="R19" s="9" t="s">
        <v>77</v>
      </c>
      <c r="S19" s="9" t="s">
        <v>77</v>
      </c>
      <c r="T19" s="9" t="s">
        <v>76</v>
      </c>
      <c r="U19" s="9" t="s">
        <v>77</v>
      </c>
    </row>
    <row r="20" spans="1:21" x14ac:dyDescent="0.35">
      <c r="A20" s="9">
        <v>89053</v>
      </c>
      <c r="B20" s="10">
        <v>43371</v>
      </c>
      <c r="C20" s="10"/>
      <c r="D20" s="9">
        <v>234621</v>
      </c>
      <c r="E20" s="9" t="s">
        <v>7</v>
      </c>
      <c r="F20" s="10">
        <v>42849</v>
      </c>
      <c r="G20" s="9">
        <v>2</v>
      </c>
      <c r="H20" s="9">
        <v>2</v>
      </c>
      <c r="I20" s="9">
        <v>1</v>
      </c>
      <c r="J20" s="10">
        <v>44127</v>
      </c>
      <c r="K20" s="9"/>
      <c r="L20" s="9">
        <v>55</v>
      </c>
      <c r="M20" s="9">
        <v>55</v>
      </c>
      <c r="N20" s="9">
        <v>60</v>
      </c>
      <c r="O20" s="9">
        <v>50</v>
      </c>
      <c r="P20" s="9">
        <v>50</v>
      </c>
      <c r="Q20" s="9" t="s">
        <v>77</v>
      </c>
      <c r="R20" s="9" t="s">
        <v>77</v>
      </c>
      <c r="S20" s="9" t="s">
        <v>77</v>
      </c>
      <c r="T20" s="9" t="s">
        <v>77</v>
      </c>
      <c r="U20" s="9" t="s">
        <v>77</v>
      </c>
    </row>
    <row r="21" spans="1:21" x14ac:dyDescent="0.35">
      <c r="A21" s="9">
        <v>92172</v>
      </c>
      <c r="B21" s="10">
        <v>43388</v>
      </c>
      <c r="C21" s="10">
        <v>43707</v>
      </c>
      <c r="D21" s="9">
        <v>243313</v>
      </c>
      <c r="E21" s="9" t="s">
        <v>7</v>
      </c>
      <c r="F21" s="10">
        <v>43320</v>
      </c>
      <c r="G21" s="9">
        <v>1</v>
      </c>
      <c r="H21" s="9">
        <v>1</v>
      </c>
      <c r="I21" s="9">
        <v>1</v>
      </c>
      <c r="J21" s="10">
        <v>43868</v>
      </c>
      <c r="K21" s="9"/>
      <c r="L21" s="9">
        <v>50</v>
      </c>
      <c r="M21" s="9">
        <v>30</v>
      </c>
      <c r="N21" s="9">
        <v>35</v>
      </c>
      <c r="O21" s="9">
        <v>60</v>
      </c>
      <c r="P21" s="9">
        <v>55</v>
      </c>
      <c r="Q21" s="9" t="s">
        <v>77</v>
      </c>
      <c r="R21" s="9" t="s">
        <v>76</v>
      </c>
      <c r="S21" s="9" t="s">
        <v>76</v>
      </c>
      <c r="T21" s="9" t="s">
        <v>77</v>
      </c>
      <c r="U21" s="9" t="s">
        <v>77</v>
      </c>
    </row>
    <row r="22" spans="1:21" x14ac:dyDescent="0.35">
      <c r="A22" s="9">
        <v>92349</v>
      </c>
      <c r="B22" s="10">
        <v>43433</v>
      </c>
      <c r="C22" s="10">
        <v>43707</v>
      </c>
      <c r="D22" s="9">
        <v>243853</v>
      </c>
      <c r="E22" s="9" t="s">
        <v>7</v>
      </c>
      <c r="F22" s="10">
        <v>42571</v>
      </c>
      <c r="G22" s="9">
        <v>1</v>
      </c>
      <c r="H22" s="9">
        <v>1</v>
      </c>
      <c r="I22" s="9">
        <v>1</v>
      </c>
      <c r="J22" s="10">
        <v>43833</v>
      </c>
      <c r="K22" s="9"/>
      <c r="L22" s="9">
        <v>45</v>
      </c>
      <c r="M22" s="9">
        <v>50</v>
      </c>
      <c r="N22" s="9">
        <v>45</v>
      </c>
      <c r="O22" s="9">
        <v>50</v>
      </c>
      <c r="P22" s="9">
        <v>50</v>
      </c>
      <c r="Q22" s="9" t="s">
        <v>77</v>
      </c>
      <c r="R22" s="9" t="s">
        <v>77</v>
      </c>
      <c r="S22" s="9" t="s">
        <v>77</v>
      </c>
      <c r="T22" s="9" t="s">
        <v>77</v>
      </c>
      <c r="U22" s="9" t="s">
        <v>77</v>
      </c>
    </row>
    <row r="23" spans="1:21" x14ac:dyDescent="0.35">
      <c r="A23" s="9">
        <v>93028</v>
      </c>
      <c r="B23" s="10">
        <v>43391</v>
      </c>
      <c r="C23" s="10"/>
      <c r="D23" s="9">
        <v>245622</v>
      </c>
      <c r="E23" s="9" t="s">
        <v>7</v>
      </c>
      <c r="F23" s="10">
        <v>43362</v>
      </c>
      <c r="G23" s="9">
        <v>2</v>
      </c>
      <c r="H23" s="9">
        <v>1</v>
      </c>
      <c r="I23" s="9">
        <v>2</v>
      </c>
      <c r="J23" s="10">
        <v>43847</v>
      </c>
      <c r="K23" s="9"/>
      <c r="L23" s="9">
        <v>60</v>
      </c>
      <c r="M23" s="9">
        <v>50</v>
      </c>
      <c r="N23" s="9">
        <v>45</v>
      </c>
      <c r="O23" s="9">
        <v>45</v>
      </c>
      <c r="P23" s="9">
        <v>60</v>
      </c>
      <c r="Q23" s="9" t="s">
        <v>77</v>
      </c>
      <c r="R23" s="9" t="s">
        <v>77</v>
      </c>
      <c r="S23" s="9" t="s">
        <v>77</v>
      </c>
      <c r="T23" s="9" t="s">
        <v>77</v>
      </c>
      <c r="U23" s="9" t="s">
        <v>77</v>
      </c>
    </row>
    <row r="24" spans="1:21" x14ac:dyDescent="0.35">
      <c r="A24" s="9">
        <v>92170</v>
      </c>
      <c r="B24" s="10">
        <v>43385</v>
      </c>
      <c r="C24" s="10"/>
      <c r="D24" s="9">
        <v>246499</v>
      </c>
      <c r="E24" s="9" t="s">
        <v>7</v>
      </c>
      <c r="F24" s="10">
        <v>43087</v>
      </c>
      <c r="G24" s="9">
        <v>1</v>
      </c>
      <c r="H24" s="9">
        <v>1</v>
      </c>
      <c r="I24" s="9">
        <v>1</v>
      </c>
      <c r="J24" s="10">
        <v>44016</v>
      </c>
      <c r="K24" s="9"/>
      <c r="L24" s="9">
        <v>55</v>
      </c>
      <c r="M24" s="9">
        <v>60</v>
      </c>
      <c r="N24" s="9">
        <v>55</v>
      </c>
      <c r="O24" s="9">
        <v>50</v>
      </c>
      <c r="P24" s="9">
        <v>55</v>
      </c>
      <c r="Q24" s="9" t="s">
        <v>77</v>
      </c>
      <c r="R24" s="9" t="s">
        <v>77</v>
      </c>
      <c r="S24" s="9" t="s">
        <v>77</v>
      </c>
      <c r="T24" s="9" t="s">
        <v>77</v>
      </c>
      <c r="U24" s="9" t="s">
        <v>77</v>
      </c>
    </row>
    <row r="25" spans="1:21" x14ac:dyDescent="0.35">
      <c r="A25" s="9">
        <v>92170</v>
      </c>
      <c r="B25" s="10">
        <v>43385</v>
      </c>
      <c r="C25" s="10"/>
      <c r="D25" s="9">
        <v>246499</v>
      </c>
      <c r="E25" s="9" t="s">
        <v>7</v>
      </c>
      <c r="F25" s="10">
        <v>43087</v>
      </c>
      <c r="G25" s="9">
        <v>1</v>
      </c>
      <c r="H25" s="9">
        <v>1</v>
      </c>
      <c r="I25" s="9">
        <v>1</v>
      </c>
      <c r="J25" s="10">
        <v>43834</v>
      </c>
      <c r="K25" s="9"/>
      <c r="L25" s="9">
        <v>55</v>
      </c>
      <c r="M25" s="9">
        <v>60</v>
      </c>
      <c r="N25" s="9">
        <v>55</v>
      </c>
      <c r="O25" s="9">
        <v>50</v>
      </c>
      <c r="P25" s="9">
        <v>55</v>
      </c>
      <c r="Q25" s="9" t="s">
        <v>77</v>
      </c>
      <c r="R25" s="9" t="s">
        <v>77</v>
      </c>
      <c r="S25" s="9" t="s">
        <v>77</v>
      </c>
      <c r="T25" s="9" t="s">
        <v>77</v>
      </c>
      <c r="U25" s="9" t="s">
        <v>77</v>
      </c>
    </row>
    <row r="26" spans="1:21" x14ac:dyDescent="0.35">
      <c r="A26" s="9">
        <v>94694</v>
      </c>
      <c r="B26" s="10">
        <v>43437</v>
      </c>
      <c r="C26" s="10"/>
      <c r="D26" s="9">
        <v>250331</v>
      </c>
      <c r="E26" s="9" t="s">
        <v>7</v>
      </c>
      <c r="F26" s="10">
        <v>43445</v>
      </c>
      <c r="G26" s="9">
        <v>1</v>
      </c>
      <c r="H26" s="9">
        <v>1</v>
      </c>
      <c r="I26" s="9">
        <v>1</v>
      </c>
      <c r="J26" s="10">
        <v>43924</v>
      </c>
      <c r="K26" s="9"/>
      <c r="L26" s="9">
        <v>55</v>
      </c>
      <c r="M26" s="9">
        <v>60</v>
      </c>
      <c r="N26" s="9">
        <v>35</v>
      </c>
      <c r="O26" s="9">
        <v>60</v>
      </c>
      <c r="P26" s="9">
        <v>60</v>
      </c>
      <c r="Q26" s="9" t="s">
        <v>77</v>
      </c>
      <c r="R26" s="9" t="s">
        <v>77</v>
      </c>
      <c r="S26" s="9" t="s">
        <v>76</v>
      </c>
      <c r="T26" s="9" t="s">
        <v>77</v>
      </c>
      <c r="U26" s="9" t="s">
        <v>77</v>
      </c>
    </row>
    <row r="27" spans="1:21" x14ac:dyDescent="0.35">
      <c r="A27" s="9">
        <v>94698</v>
      </c>
      <c r="B27" s="10">
        <v>43420</v>
      </c>
      <c r="C27" s="10">
        <v>43677</v>
      </c>
      <c r="D27" s="9">
        <v>250347</v>
      </c>
      <c r="E27" s="9" t="s">
        <v>7</v>
      </c>
      <c r="F27" s="10">
        <v>43454</v>
      </c>
      <c r="G27" s="9">
        <v>1</v>
      </c>
      <c r="H27" s="9">
        <v>1</v>
      </c>
      <c r="I27" s="9">
        <v>1</v>
      </c>
      <c r="J27" s="10">
        <v>43924</v>
      </c>
      <c r="K27" s="9"/>
      <c r="L27" s="9">
        <v>40</v>
      </c>
      <c r="M27" s="9">
        <v>55</v>
      </c>
      <c r="N27" s="9">
        <v>25</v>
      </c>
      <c r="O27" s="9">
        <v>55</v>
      </c>
      <c r="P27" s="9">
        <v>45</v>
      </c>
      <c r="Q27" s="9" t="s">
        <v>76</v>
      </c>
      <c r="R27" s="9" t="s">
        <v>77</v>
      </c>
      <c r="S27" s="9" t="s">
        <v>78</v>
      </c>
      <c r="T27" s="9" t="s">
        <v>77</v>
      </c>
      <c r="U27" s="9" t="s">
        <v>77</v>
      </c>
    </row>
    <row r="28" spans="1:21" x14ac:dyDescent="0.35">
      <c r="A28" s="9">
        <v>92353</v>
      </c>
      <c r="B28" s="10">
        <v>43404</v>
      </c>
      <c r="C28" s="10"/>
      <c r="D28" s="9">
        <v>253450</v>
      </c>
      <c r="E28" s="9" t="s">
        <v>7</v>
      </c>
      <c r="F28" s="10">
        <v>43451</v>
      </c>
      <c r="G28" s="9">
        <v>1</v>
      </c>
      <c r="H28" s="9">
        <v>1</v>
      </c>
      <c r="I28" s="9">
        <v>1</v>
      </c>
      <c r="J28" s="10">
        <v>43972</v>
      </c>
      <c r="K28" s="9"/>
      <c r="L28" s="9">
        <v>60</v>
      </c>
      <c r="M28" s="9">
        <v>60</v>
      </c>
      <c r="N28" s="9">
        <v>60</v>
      </c>
      <c r="O28" s="9">
        <v>60</v>
      </c>
      <c r="P28" s="9">
        <v>60</v>
      </c>
      <c r="Q28" s="9" t="s">
        <v>77</v>
      </c>
      <c r="R28" s="9" t="s">
        <v>77</v>
      </c>
      <c r="S28" s="9" t="s">
        <v>77</v>
      </c>
      <c r="T28" s="9" t="s">
        <v>77</v>
      </c>
      <c r="U28" s="9" t="s">
        <v>77</v>
      </c>
    </row>
    <row r="29" spans="1:21" x14ac:dyDescent="0.35">
      <c r="A29" s="9">
        <v>96366</v>
      </c>
      <c r="B29" s="10">
        <v>43495</v>
      </c>
      <c r="C29" s="10"/>
      <c r="D29" s="9">
        <v>255065</v>
      </c>
      <c r="E29" s="9" t="s">
        <v>7</v>
      </c>
      <c r="F29" s="10">
        <v>42946</v>
      </c>
      <c r="G29" s="9">
        <v>1</v>
      </c>
      <c r="H29" s="9">
        <v>1</v>
      </c>
      <c r="I29" s="9">
        <v>1</v>
      </c>
      <c r="J29" s="10">
        <v>43936</v>
      </c>
      <c r="K29" s="9"/>
      <c r="L29" s="9">
        <v>60</v>
      </c>
      <c r="M29" s="9">
        <v>60</v>
      </c>
      <c r="N29" s="9">
        <v>55</v>
      </c>
      <c r="O29" s="9">
        <v>55</v>
      </c>
      <c r="P29" s="9">
        <v>60</v>
      </c>
      <c r="Q29" s="9" t="s">
        <v>77</v>
      </c>
      <c r="R29" s="9" t="s">
        <v>77</v>
      </c>
      <c r="S29" s="9" t="s">
        <v>77</v>
      </c>
      <c r="T29" s="9" t="s">
        <v>77</v>
      </c>
      <c r="U29" s="9" t="s">
        <v>77</v>
      </c>
    </row>
    <row r="30" spans="1:21" x14ac:dyDescent="0.35">
      <c r="A30" s="9">
        <v>96998</v>
      </c>
      <c r="B30" s="10">
        <v>43496</v>
      </c>
      <c r="C30" s="10"/>
      <c r="D30" s="9">
        <v>256693</v>
      </c>
      <c r="E30" s="9" t="s">
        <v>7</v>
      </c>
      <c r="F30" s="10">
        <v>42864</v>
      </c>
      <c r="G30" s="9">
        <v>1</v>
      </c>
      <c r="H30" s="9">
        <v>1</v>
      </c>
      <c r="I30" s="9">
        <v>1</v>
      </c>
      <c r="J30" s="10">
        <v>43919</v>
      </c>
      <c r="K30" s="9"/>
      <c r="L30" s="9">
        <v>50</v>
      </c>
      <c r="M30" s="9">
        <v>50</v>
      </c>
      <c r="N30" s="9">
        <v>45</v>
      </c>
      <c r="O30" s="9">
        <v>45</v>
      </c>
      <c r="P30" s="9">
        <v>50</v>
      </c>
      <c r="Q30" s="9" t="s">
        <v>77</v>
      </c>
      <c r="R30" s="9" t="s">
        <v>77</v>
      </c>
      <c r="S30" s="9" t="s">
        <v>77</v>
      </c>
      <c r="T30" s="9" t="s">
        <v>77</v>
      </c>
      <c r="U30" s="9" t="s">
        <v>77</v>
      </c>
    </row>
    <row r="31" spans="1:21" x14ac:dyDescent="0.35">
      <c r="A31" s="9">
        <v>96998</v>
      </c>
      <c r="B31" s="10">
        <v>43496</v>
      </c>
      <c r="C31" s="10"/>
      <c r="D31" s="9">
        <v>256694</v>
      </c>
      <c r="E31" s="9" t="s">
        <v>7</v>
      </c>
      <c r="F31" s="10">
        <v>43435</v>
      </c>
      <c r="G31" s="9">
        <v>2</v>
      </c>
      <c r="H31" s="9">
        <v>1</v>
      </c>
      <c r="I31" s="9">
        <v>2</v>
      </c>
      <c r="J31" s="10">
        <v>43919</v>
      </c>
      <c r="K31" s="9"/>
      <c r="L31" s="9">
        <v>50</v>
      </c>
      <c r="M31" s="9">
        <v>55</v>
      </c>
      <c r="N31" s="9">
        <v>35</v>
      </c>
      <c r="O31" s="9">
        <v>60</v>
      </c>
      <c r="P31" s="9">
        <v>35</v>
      </c>
      <c r="Q31" s="9" t="s">
        <v>77</v>
      </c>
      <c r="R31" s="9" t="s">
        <v>77</v>
      </c>
      <c r="S31" s="9" t="s">
        <v>76</v>
      </c>
      <c r="T31" s="9" t="s">
        <v>77</v>
      </c>
      <c r="U31" s="9" t="s">
        <v>76</v>
      </c>
    </row>
    <row r="32" spans="1:21" x14ac:dyDescent="0.35">
      <c r="A32" s="9">
        <v>103221</v>
      </c>
      <c r="B32" s="10">
        <v>43565</v>
      </c>
      <c r="C32" s="10"/>
      <c r="D32" s="9">
        <v>273725</v>
      </c>
      <c r="E32" s="9" t="s">
        <v>7</v>
      </c>
      <c r="F32" s="10">
        <v>43504</v>
      </c>
      <c r="G32" s="9">
        <v>1</v>
      </c>
      <c r="H32" s="9">
        <v>1</v>
      </c>
      <c r="I32" s="9">
        <v>1</v>
      </c>
      <c r="J32" s="10">
        <v>44002</v>
      </c>
      <c r="K32" s="9"/>
      <c r="L32" s="9">
        <v>50</v>
      </c>
      <c r="M32" s="9">
        <v>50</v>
      </c>
      <c r="N32" s="9">
        <v>45</v>
      </c>
      <c r="O32" s="9">
        <v>60</v>
      </c>
      <c r="P32" s="9">
        <v>60</v>
      </c>
      <c r="Q32" s="9" t="s">
        <v>77</v>
      </c>
      <c r="R32" s="9" t="s">
        <v>77</v>
      </c>
      <c r="S32" s="9" t="s">
        <v>77</v>
      </c>
      <c r="T32" s="9" t="s">
        <v>77</v>
      </c>
      <c r="U32" s="9" t="s">
        <v>77</v>
      </c>
    </row>
    <row r="33" spans="1:21" x14ac:dyDescent="0.35">
      <c r="A33" s="9">
        <v>106592</v>
      </c>
      <c r="B33" s="10">
        <v>43622</v>
      </c>
      <c r="C33" s="10"/>
      <c r="D33" s="9">
        <v>282503</v>
      </c>
      <c r="E33" s="9" t="s">
        <v>7</v>
      </c>
      <c r="F33" s="10">
        <v>43568</v>
      </c>
      <c r="G33" s="9">
        <v>1</v>
      </c>
      <c r="H33" s="9">
        <v>1</v>
      </c>
      <c r="I33" s="9">
        <v>1</v>
      </c>
      <c r="J33" s="10">
        <v>44072</v>
      </c>
      <c r="K33" s="9"/>
      <c r="L33" s="9">
        <v>50</v>
      </c>
      <c r="M33" s="9">
        <v>55</v>
      </c>
      <c r="N33" s="9">
        <v>60</v>
      </c>
      <c r="O33" s="9">
        <v>55</v>
      </c>
      <c r="P33" s="9">
        <v>50</v>
      </c>
      <c r="Q33" s="9" t="s">
        <v>77</v>
      </c>
      <c r="R33" s="9" t="s">
        <v>77</v>
      </c>
      <c r="S33" s="9" t="s">
        <v>77</v>
      </c>
      <c r="T33" s="9" t="s">
        <v>77</v>
      </c>
      <c r="U33" s="9" t="s">
        <v>77</v>
      </c>
    </row>
    <row r="34" spans="1:21" x14ac:dyDescent="0.35">
      <c r="A34" s="9">
        <v>108564</v>
      </c>
      <c r="B34" s="10">
        <v>43647</v>
      </c>
      <c r="C34" s="10"/>
      <c r="D34" s="9">
        <v>287867</v>
      </c>
      <c r="E34" s="9" t="s">
        <v>7</v>
      </c>
      <c r="F34" s="10">
        <v>43272</v>
      </c>
      <c r="G34" s="9">
        <v>1</v>
      </c>
      <c r="H34" s="9">
        <v>1</v>
      </c>
      <c r="I34" s="9">
        <v>1</v>
      </c>
      <c r="J34" s="10">
        <v>44092</v>
      </c>
      <c r="K34" s="9"/>
      <c r="L34" s="9">
        <v>55</v>
      </c>
      <c r="M34" s="9">
        <v>20</v>
      </c>
      <c r="N34" s="9">
        <v>40</v>
      </c>
      <c r="O34" s="9">
        <v>60</v>
      </c>
      <c r="P34" s="9">
        <v>45</v>
      </c>
      <c r="Q34" s="9" t="s">
        <v>77</v>
      </c>
      <c r="R34" s="9" t="s">
        <v>77</v>
      </c>
      <c r="S34" s="9" t="s">
        <v>77</v>
      </c>
      <c r="T34" s="9" t="s">
        <v>77</v>
      </c>
      <c r="U34" s="9" t="s">
        <v>77</v>
      </c>
    </row>
    <row r="35" spans="1:21" x14ac:dyDescent="0.35">
      <c r="A35" s="9">
        <v>111208</v>
      </c>
      <c r="B35" s="10">
        <v>43678</v>
      </c>
      <c r="C35" s="10"/>
      <c r="D35" s="9">
        <v>295529</v>
      </c>
      <c r="E35" s="9" t="s">
        <v>7</v>
      </c>
      <c r="F35" s="10">
        <v>43701</v>
      </c>
      <c r="G35" s="9">
        <v>1</v>
      </c>
      <c r="H35" s="9">
        <v>1</v>
      </c>
      <c r="I35" s="9">
        <v>1</v>
      </c>
      <c r="J35" s="10">
        <v>44129</v>
      </c>
      <c r="K35" s="9"/>
      <c r="L35" s="9">
        <v>45</v>
      </c>
      <c r="M35" s="9">
        <v>30</v>
      </c>
      <c r="N35" s="9">
        <v>45</v>
      </c>
      <c r="O35" s="9">
        <v>55</v>
      </c>
      <c r="P35" s="9">
        <v>50</v>
      </c>
      <c r="Q35" s="9" t="s">
        <v>77</v>
      </c>
      <c r="R35" s="9" t="s">
        <v>78</v>
      </c>
      <c r="S35" s="9" t="s">
        <v>77</v>
      </c>
      <c r="T35" s="9" t="s">
        <v>77</v>
      </c>
      <c r="U35" s="9" t="s">
        <v>77</v>
      </c>
    </row>
    <row r="36" spans="1:21" x14ac:dyDescent="0.35">
      <c r="A36" s="9">
        <v>117555</v>
      </c>
      <c r="B36" s="10">
        <v>43742</v>
      </c>
      <c r="C36" s="10"/>
      <c r="D36" s="9">
        <v>311783</v>
      </c>
      <c r="E36" s="9" t="s">
        <v>7</v>
      </c>
      <c r="F36" s="10">
        <v>42691</v>
      </c>
      <c r="G36" s="9">
        <v>1</v>
      </c>
      <c r="H36" s="9">
        <v>1</v>
      </c>
      <c r="I36" s="9">
        <v>1</v>
      </c>
      <c r="J36" s="10">
        <v>44160</v>
      </c>
      <c r="K36" s="9"/>
      <c r="L36" s="9">
        <v>25</v>
      </c>
      <c r="M36" s="9">
        <v>45</v>
      </c>
      <c r="N36" s="9">
        <v>40</v>
      </c>
      <c r="O36" s="9">
        <v>20</v>
      </c>
      <c r="P36" s="9">
        <v>20</v>
      </c>
      <c r="Q36" s="9" t="s">
        <v>78</v>
      </c>
      <c r="R36" s="9" t="s">
        <v>76</v>
      </c>
      <c r="S36" s="9" t="s">
        <v>77</v>
      </c>
      <c r="T36" s="9" t="s">
        <v>78</v>
      </c>
      <c r="U36" s="9" t="s">
        <v>78</v>
      </c>
    </row>
    <row r="37" spans="1:21" x14ac:dyDescent="0.35">
      <c r="A37" s="9"/>
      <c r="B37" s="10"/>
      <c r="C37" s="10"/>
      <c r="D37" s="9"/>
      <c r="E37" s="11"/>
      <c r="F37" s="10"/>
      <c r="G37" s="9"/>
      <c r="H37" s="9"/>
      <c r="I37" s="9"/>
      <c r="J37" s="10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x14ac:dyDescent="0.35">
      <c r="A38" s="9"/>
      <c r="B38" s="10"/>
      <c r="C38" s="10"/>
      <c r="D38" s="9"/>
      <c r="E38" s="11"/>
      <c r="F38" s="10"/>
      <c r="G38" s="9"/>
      <c r="H38" s="9"/>
      <c r="I38" s="9"/>
      <c r="J38" s="10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x14ac:dyDescent="0.35">
      <c r="A39" s="9"/>
      <c r="B39" s="10"/>
      <c r="C39" s="10"/>
      <c r="D39" s="9"/>
      <c r="E39" s="11"/>
      <c r="F39" s="10"/>
      <c r="G39" s="9"/>
      <c r="H39" s="9"/>
      <c r="I39" s="9"/>
      <c r="J39" s="10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x14ac:dyDescent="0.35">
      <c r="A40" s="9"/>
      <c r="B40" s="10"/>
      <c r="C40" s="10"/>
      <c r="D40" s="9"/>
      <c r="E40" s="11"/>
      <c r="F40" s="10"/>
      <c r="G40" s="9"/>
      <c r="H40" s="9"/>
      <c r="I40" s="9"/>
      <c r="J40" s="10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x14ac:dyDescent="0.35">
      <c r="A41" s="9"/>
      <c r="B41" s="10"/>
      <c r="C41" s="10"/>
      <c r="D41" s="9"/>
      <c r="E41" s="11"/>
      <c r="F41" s="10"/>
      <c r="G41" s="9"/>
      <c r="H41" s="9"/>
      <c r="I41" s="9"/>
      <c r="J41" s="10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x14ac:dyDescent="0.35">
      <c r="A42" s="9"/>
      <c r="B42" s="10"/>
      <c r="C42" s="10"/>
      <c r="D42" s="9"/>
      <c r="E42" s="11"/>
      <c r="F42" s="10"/>
      <c r="G42" s="9"/>
      <c r="H42" s="9"/>
      <c r="I42" s="9"/>
      <c r="J42" s="10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x14ac:dyDescent="0.35">
      <c r="A43" s="9"/>
      <c r="B43" s="10"/>
      <c r="C43" s="10"/>
      <c r="D43" s="9"/>
      <c r="E43" s="11"/>
      <c r="F43" s="10"/>
      <c r="G43" s="9"/>
      <c r="H43" s="9"/>
      <c r="I43" s="9"/>
      <c r="J43" s="10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x14ac:dyDescent="0.35">
      <c r="A44" s="9"/>
      <c r="B44" s="10"/>
      <c r="C44" s="10"/>
      <c r="D44" s="9"/>
      <c r="E44" s="11"/>
      <c r="F44" s="10"/>
      <c r="G44" s="9"/>
      <c r="H44" s="9"/>
      <c r="I44" s="9"/>
      <c r="J44" s="10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x14ac:dyDescent="0.35">
      <c r="A45" s="9"/>
      <c r="B45" s="10"/>
      <c r="C45" s="10"/>
      <c r="D45" s="9"/>
      <c r="E45" s="11"/>
      <c r="F45" s="10"/>
      <c r="G45" s="9"/>
      <c r="H45" s="9"/>
      <c r="I45" s="9"/>
      <c r="J45" s="10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x14ac:dyDescent="0.35">
      <c r="A46" s="9"/>
      <c r="B46" s="10"/>
      <c r="C46" s="10"/>
      <c r="D46" s="9"/>
      <c r="E46" s="11"/>
      <c r="F46" s="10"/>
      <c r="G46" s="9"/>
      <c r="H46" s="9"/>
      <c r="I46" s="9"/>
      <c r="J46" s="10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x14ac:dyDescent="0.35">
      <c r="A47" s="9"/>
      <c r="B47" s="10"/>
      <c r="C47" s="10"/>
      <c r="D47" s="9"/>
      <c r="E47" s="11"/>
      <c r="F47" s="10"/>
      <c r="G47" s="9"/>
      <c r="H47" s="9"/>
      <c r="I47" s="9"/>
      <c r="J47" s="10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x14ac:dyDescent="0.35">
      <c r="A48" s="9"/>
      <c r="B48" s="10"/>
      <c r="C48" s="10"/>
      <c r="D48" s="9"/>
      <c r="E48" s="11"/>
      <c r="F48" s="10"/>
      <c r="G48" s="9"/>
      <c r="H48" s="9"/>
      <c r="I48" s="9"/>
      <c r="J48" s="10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x14ac:dyDescent="0.35">
      <c r="A49" s="9"/>
      <c r="B49" s="10"/>
      <c r="C49" s="10"/>
      <c r="D49" s="9"/>
      <c r="E49" s="11"/>
      <c r="F49" s="10"/>
      <c r="G49" s="9"/>
      <c r="H49" s="9"/>
      <c r="I49" s="9"/>
      <c r="J49" s="10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x14ac:dyDescent="0.35">
      <c r="A50" s="9"/>
      <c r="B50" s="10"/>
      <c r="C50" s="10"/>
      <c r="D50" s="9"/>
      <c r="E50" s="11"/>
      <c r="F50" s="10"/>
      <c r="G50" s="9"/>
      <c r="H50" s="9"/>
      <c r="I50" s="9"/>
      <c r="J50" s="10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BA21E-FFA7-418C-98A3-8DF3D9B33FDD}">
  <sheetPr>
    <tabColor theme="4" tint="0.59999389629810485"/>
  </sheetPr>
  <dimension ref="A1:C21"/>
  <sheetViews>
    <sheetView workbookViewId="0">
      <selection activeCell="C8" sqref="C8"/>
    </sheetView>
  </sheetViews>
  <sheetFormatPr defaultRowHeight="14.5" x14ac:dyDescent="0.35"/>
  <cols>
    <col min="1" max="1" width="36.08984375" style="30" customWidth="1"/>
    <col min="2" max="2" width="8.7265625" style="30"/>
    <col min="3" max="3" width="25.08984375" style="30" bestFit="1" customWidth="1"/>
  </cols>
  <sheetData>
    <row r="1" spans="1:3" s="27" customFormat="1" ht="19" customHeight="1" x14ac:dyDescent="0.35">
      <c r="A1" s="28" t="s">
        <v>79</v>
      </c>
      <c r="B1" s="29"/>
      <c r="C1" s="28" t="s">
        <v>97</v>
      </c>
    </row>
    <row r="2" spans="1:3" x14ac:dyDescent="0.35">
      <c r="A2" s="30" t="s">
        <v>80</v>
      </c>
      <c r="C2" s="31">
        <v>44196</v>
      </c>
    </row>
    <row r="3" spans="1:3" x14ac:dyDescent="0.35">
      <c r="A3" s="30" t="s">
        <v>116</v>
      </c>
    </row>
    <row r="4" spans="1:3" x14ac:dyDescent="0.35">
      <c r="A4" s="30" t="s">
        <v>81</v>
      </c>
    </row>
    <row r="5" spans="1:3" x14ac:dyDescent="0.35">
      <c r="A5" s="30" t="s">
        <v>115</v>
      </c>
    </row>
    <row r="6" spans="1:3" x14ac:dyDescent="0.35">
      <c r="A6" s="30" t="s">
        <v>86</v>
      </c>
    </row>
    <row r="7" spans="1:3" x14ac:dyDescent="0.35">
      <c r="A7" s="30" t="s">
        <v>82</v>
      </c>
    </row>
    <row r="8" spans="1:3" x14ac:dyDescent="0.35">
      <c r="A8" s="30" t="s">
        <v>90</v>
      </c>
    </row>
    <row r="9" spans="1:3" x14ac:dyDescent="0.35">
      <c r="A9" s="30" t="s">
        <v>83</v>
      </c>
    </row>
    <row r="10" spans="1:3" x14ac:dyDescent="0.35">
      <c r="A10" s="30" t="s">
        <v>87</v>
      </c>
    </row>
    <row r="11" spans="1:3" x14ac:dyDescent="0.35">
      <c r="A11" s="30" t="s">
        <v>29</v>
      </c>
    </row>
    <row r="12" spans="1:3" x14ac:dyDescent="0.35">
      <c r="A12" s="30" t="s">
        <v>84</v>
      </c>
    </row>
    <row r="13" spans="1:3" x14ac:dyDescent="0.35">
      <c r="A13" s="30" t="s">
        <v>89</v>
      </c>
    </row>
    <row r="14" spans="1:3" x14ac:dyDescent="0.35">
      <c r="A14" s="30" t="s">
        <v>88</v>
      </c>
    </row>
    <row r="15" spans="1:3" x14ac:dyDescent="0.35">
      <c r="A15" s="30" t="s">
        <v>92</v>
      </c>
    </row>
    <row r="16" spans="1:3" x14ac:dyDescent="0.35">
      <c r="A16" s="30" t="s">
        <v>91</v>
      </c>
    </row>
    <row r="17" spans="1:1" x14ac:dyDescent="0.35">
      <c r="A17" s="30" t="s">
        <v>114</v>
      </c>
    </row>
    <row r="18" spans="1:1" ht="29" x14ac:dyDescent="0.35">
      <c r="A18" s="32" t="s">
        <v>94</v>
      </c>
    </row>
    <row r="19" spans="1:1" x14ac:dyDescent="0.35">
      <c r="A19" s="30" t="s">
        <v>93</v>
      </c>
    </row>
    <row r="20" spans="1:1" x14ac:dyDescent="0.35">
      <c r="A20" s="30" t="s">
        <v>85</v>
      </c>
    </row>
    <row r="21" spans="1:1" x14ac:dyDescent="0.35">
      <c r="A21" s="30" t="s">
        <v>15</v>
      </c>
    </row>
  </sheetData>
  <sortState xmlns:xlrd2="http://schemas.microsoft.com/office/spreadsheetml/2017/richdata2" ref="A2:A21">
    <sortCondition ref="A1:A2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D9069-CE92-4143-B0F5-0E615FAE4670}">
  <sheetPr>
    <tabColor theme="4" tint="0.59999389629810485"/>
  </sheetPr>
  <dimension ref="B2:T3"/>
  <sheetViews>
    <sheetView workbookViewId="0">
      <selection activeCell="L8" sqref="L8:L11"/>
    </sheetView>
  </sheetViews>
  <sheetFormatPr defaultRowHeight="14.5" x14ac:dyDescent="0.35"/>
  <cols>
    <col min="2" max="2" width="12.6328125" bestFit="1" customWidth="1"/>
    <col min="3" max="3" width="14.1796875" bestFit="1" customWidth="1"/>
    <col min="5" max="5" width="21.90625" bestFit="1" customWidth="1"/>
    <col min="6" max="6" width="17.1796875" bestFit="1" customWidth="1"/>
    <col min="7" max="7" width="9.26953125" customWidth="1"/>
    <col min="8" max="8" width="12.6328125" bestFit="1" customWidth="1"/>
    <col min="9" max="9" width="14.1796875" bestFit="1" customWidth="1"/>
    <col min="12" max="12" width="31.453125" bestFit="1" customWidth="1"/>
    <col min="13" max="13" width="17.1796875" bestFit="1" customWidth="1"/>
    <col min="14" max="14" width="6.36328125" bestFit="1" customWidth="1"/>
    <col min="15" max="15" width="11.7265625" bestFit="1" customWidth="1"/>
    <col min="16" max="17" width="10.7265625" bestFit="1" customWidth="1"/>
    <col min="18" max="18" width="13.7265625" customWidth="1"/>
    <col min="19" max="19" width="12.6328125" bestFit="1" customWidth="1"/>
    <col min="20" max="20" width="17.1796875" bestFit="1" customWidth="1"/>
    <col min="21" max="21" width="11.7265625" bestFit="1" customWidth="1"/>
    <col min="22" max="22" width="7.36328125" bestFit="1" customWidth="1"/>
    <col min="23" max="23" width="10.7265625" bestFit="1" customWidth="1"/>
  </cols>
  <sheetData>
    <row r="2" spans="2:20" x14ac:dyDescent="0.35">
      <c r="B2" s="79" t="s">
        <v>101</v>
      </c>
      <c r="C2" s="79"/>
      <c r="E2" s="79" t="s">
        <v>101</v>
      </c>
      <c r="F2" s="79"/>
      <c r="H2" s="80" t="s">
        <v>106</v>
      </c>
      <c r="I2" s="80"/>
      <c r="L2" s="80" t="s">
        <v>106</v>
      </c>
      <c r="M2" s="80"/>
      <c r="N2" s="80"/>
      <c r="O2" s="80"/>
      <c r="P2" s="80"/>
      <c r="Q2" s="80"/>
      <c r="S2" s="80" t="s">
        <v>106</v>
      </c>
      <c r="T2" s="80"/>
    </row>
    <row r="3" spans="2:20" x14ac:dyDescent="0.35">
      <c r="B3" s="77" t="s">
        <v>107</v>
      </c>
      <c r="C3" s="77"/>
      <c r="E3" s="77" t="s">
        <v>120</v>
      </c>
      <c r="F3" s="77"/>
      <c r="H3" s="78" t="s">
        <v>108</v>
      </c>
      <c r="I3" s="78"/>
      <c r="L3" s="78" t="s">
        <v>109</v>
      </c>
      <c r="M3" s="78"/>
      <c r="N3" s="78"/>
      <c r="O3" s="78"/>
      <c r="P3" s="78"/>
      <c r="Q3" s="78"/>
      <c r="S3" s="78" t="s">
        <v>110</v>
      </c>
      <c r="T3" s="78"/>
    </row>
  </sheetData>
  <mergeCells count="10">
    <mergeCell ref="B2:C2"/>
    <mergeCell ref="E2:F2"/>
    <mergeCell ref="H2:I2"/>
    <mergeCell ref="L2:Q2"/>
    <mergeCell ref="S2:T2"/>
    <mergeCell ref="B3:C3"/>
    <mergeCell ref="E3:F3"/>
    <mergeCell ref="H3:I3"/>
    <mergeCell ref="L3:Q3"/>
    <mergeCell ref="S3:T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E67D0-D0EE-40F9-9239-1B4EF4154D4D}">
  <sheetPr>
    <tabColor theme="4" tint="0.59999389629810485"/>
    <pageSetUpPr fitToPage="1"/>
  </sheetPr>
  <dimension ref="A2:J48"/>
  <sheetViews>
    <sheetView zoomScale="110" zoomScaleNormal="110" workbookViewId="0">
      <selection activeCell="G27" sqref="G27"/>
    </sheetView>
  </sheetViews>
  <sheetFormatPr defaultRowHeight="14.5" x14ac:dyDescent="0.35"/>
  <cols>
    <col min="1" max="1" width="14.453125" customWidth="1"/>
    <col min="2" max="2" width="28.1796875" customWidth="1"/>
    <col min="5" max="5" width="11.54296875" bestFit="1" customWidth="1"/>
    <col min="9" max="9" width="13.1796875" customWidth="1"/>
  </cols>
  <sheetData>
    <row r="2" spans="1:10" ht="64" customHeight="1" x14ac:dyDescent="0.35">
      <c r="A2" s="81" t="s">
        <v>100</v>
      </c>
      <c r="B2" s="81"/>
      <c r="C2" s="81"/>
      <c r="D2" s="81"/>
      <c r="E2" s="81"/>
      <c r="F2" s="81"/>
      <c r="G2" s="81"/>
      <c r="H2" s="81"/>
      <c r="I2" s="81"/>
      <c r="J2" s="81"/>
    </row>
    <row r="4" spans="1:10" ht="17.149999999999999" customHeight="1" x14ac:dyDescent="0.35">
      <c r="B4" s="82" t="s">
        <v>101</v>
      </c>
      <c r="C4" s="82"/>
    </row>
    <row r="5" spans="1:10" s="33" customFormat="1" ht="16.5" customHeight="1" x14ac:dyDescent="0.35">
      <c r="B5" s="55" t="s">
        <v>102</v>
      </c>
      <c r="C5" s="64"/>
      <c r="E5" s="60" t="s">
        <v>133</v>
      </c>
    </row>
    <row r="6" spans="1:10" s="33" customFormat="1" ht="16.5" customHeight="1" x14ac:dyDescent="0.35">
      <c r="B6" s="8" t="s">
        <v>103</v>
      </c>
      <c r="C6" s="65"/>
    </row>
    <row r="7" spans="1:10" s="33" customFormat="1" ht="16.5" customHeight="1" x14ac:dyDescent="0.35">
      <c r="B7" s="56" t="s">
        <v>6</v>
      </c>
      <c r="C7" s="64"/>
    </row>
    <row r="8" spans="1:10" s="33" customFormat="1" ht="16.5" customHeight="1" x14ac:dyDescent="0.35">
      <c r="B8" s="56" t="s">
        <v>8</v>
      </c>
      <c r="C8" s="64"/>
    </row>
    <row r="9" spans="1:10" s="33" customFormat="1" ht="16.5" customHeight="1" x14ac:dyDescent="0.35">
      <c r="B9" s="56" t="s">
        <v>20</v>
      </c>
      <c r="C9" s="64"/>
    </row>
    <row r="10" spans="1:10" s="33" customFormat="1" ht="23.5" customHeight="1" thickBot="1" x14ac:dyDescent="0.4">
      <c r="B10" s="57" t="s">
        <v>104</v>
      </c>
      <c r="C10" s="66"/>
    </row>
    <row r="11" spans="1:10" s="33" customFormat="1" ht="16.5" customHeight="1" x14ac:dyDescent="0.35"/>
    <row r="12" spans="1:10" s="33" customFormat="1" ht="16.5" customHeight="1" x14ac:dyDescent="0.35">
      <c r="B12" s="82" t="s">
        <v>104</v>
      </c>
      <c r="C12" s="82"/>
    </row>
    <row r="13" spans="1:10" s="33" customFormat="1" ht="16.5" customHeight="1" x14ac:dyDescent="0.35">
      <c r="B13" s="36" t="s">
        <v>11</v>
      </c>
      <c r="C13" s="70"/>
      <c r="E13" s="60" t="s">
        <v>132</v>
      </c>
    </row>
    <row r="14" spans="1:10" s="33" customFormat="1" ht="16.5" customHeight="1" thickBot="1" x14ac:dyDescent="0.4">
      <c r="B14" s="38" t="s">
        <v>10</v>
      </c>
      <c r="C14" s="71"/>
    </row>
    <row r="17" spans="2:7" s="33" customFormat="1" ht="20.149999999999999" customHeight="1" x14ac:dyDescent="0.35">
      <c r="B17" s="58" t="s">
        <v>128</v>
      </c>
      <c r="C17" s="58"/>
      <c r="D17" s="58"/>
      <c r="E17" s="58"/>
    </row>
    <row r="18" spans="2:7" s="33" customFormat="1" ht="17.149999999999999" customHeight="1" x14ac:dyDescent="0.35">
      <c r="B18" s="58" t="s">
        <v>127</v>
      </c>
      <c r="C18" s="59" t="s">
        <v>6</v>
      </c>
      <c r="D18" s="59" t="s">
        <v>8</v>
      </c>
      <c r="E18" s="59" t="s">
        <v>20</v>
      </c>
    </row>
    <row r="19" spans="2:7" s="33" customFormat="1" ht="20.5" customHeight="1" x14ac:dyDescent="0.35">
      <c r="B19" s="42" t="s">
        <v>80</v>
      </c>
      <c r="C19" s="67"/>
      <c r="D19" s="67"/>
      <c r="E19" s="67"/>
      <c r="F19" s="44"/>
      <c r="G19" s="60" t="s">
        <v>131</v>
      </c>
    </row>
    <row r="20" spans="2:7" s="33" customFormat="1" ht="20.5" customHeight="1" x14ac:dyDescent="0.35">
      <c r="B20" s="45" t="s">
        <v>86</v>
      </c>
      <c r="C20" s="68"/>
      <c r="D20" s="68"/>
      <c r="E20" s="68"/>
      <c r="F20" s="44"/>
    </row>
    <row r="21" spans="2:7" s="33" customFormat="1" ht="20.5" customHeight="1" x14ac:dyDescent="0.35">
      <c r="B21" s="45" t="s">
        <v>82</v>
      </c>
      <c r="C21" s="68"/>
      <c r="D21" s="68"/>
      <c r="E21" s="68"/>
      <c r="F21" s="44"/>
    </row>
    <row r="22" spans="2:7" s="33" customFormat="1" ht="20.5" customHeight="1" x14ac:dyDescent="0.35">
      <c r="B22" s="45" t="s">
        <v>126</v>
      </c>
      <c r="C22" s="68"/>
      <c r="D22" s="68"/>
      <c r="E22" s="68"/>
      <c r="F22" s="44"/>
    </row>
    <row r="23" spans="2:7" s="33" customFormat="1" ht="20.5" customHeight="1" x14ac:dyDescent="0.35">
      <c r="B23" s="45" t="s">
        <v>91</v>
      </c>
      <c r="C23" s="68"/>
      <c r="D23" s="68"/>
      <c r="E23" s="68"/>
      <c r="F23" s="44"/>
    </row>
    <row r="24" spans="2:7" s="33" customFormat="1" ht="20.5" customHeight="1" x14ac:dyDescent="0.35">
      <c r="B24" s="45" t="s">
        <v>114</v>
      </c>
      <c r="C24" s="68"/>
      <c r="D24" s="68"/>
      <c r="E24" s="68"/>
      <c r="F24" s="44"/>
    </row>
    <row r="25" spans="2:7" s="33" customFormat="1" ht="20.5" customHeight="1" thickBot="1" x14ac:dyDescent="0.4">
      <c r="B25" s="47" t="s">
        <v>15</v>
      </c>
      <c r="C25" s="69"/>
      <c r="D25" s="69"/>
      <c r="E25" s="69"/>
      <c r="F25" s="44"/>
    </row>
    <row r="26" spans="2:7" s="33" customFormat="1" ht="17.149999999999999" customHeight="1" x14ac:dyDescent="0.35">
      <c r="B26" s="32"/>
      <c r="C26"/>
      <c r="D26"/>
      <c r="E26"/>
      <c r="F26" s="44"/>
    </row>
    <row r="27" spans="2:7" ht="16" customHeight="1" x14ac:dyDescent="0.35">
      <c r="B27" s="30"/>
    </row>
    <row r="28" spans="2:7" x14ac:dyDescent="0.35">
      <c r="B28" s="60" t="s">
        <v>130</v>
      </c>
    </row>
    <row r="29" spans="2:7" x14ac:dyDescent="0.35">
      <c r="B29" s="30"/>
    </row>
    <row r="30" spans="2:7" x14ac:dyDescent="0.35">
      <c r="B30" s="30"/>
    </row>
    <row r="31" spans="2:7" x14ac:dyDescent="0.35">
      <c r="B31" s="30"/>
    </row>
    <row r="38" spans="2:5" x14ac:dyDescent="0.35">
      <c r="B38" s="82" t="s">
        <v>105</v>
      </c>
      <c r="C38" s="82"/>
    </row>
    <row r="39" spans="2:5" x14ac:dyDescent="0.35">
      <c r="B39" s="49" t="s">
        <v>121</v>
      </c>
      <c r="C39" s="72"/>
      <c r="E39" s="60" t="s">
        <v>129</v>
      </c>
    </row>
    <row r="40" spans="2:5" x14ac:dyDescent="0.35">
      <c r="B40" s="49" t="s">
        <v>122</v>
      </c>
      <c r="C40" s="72"/>
    </row>
    <row r="41" spans="2:5" x14ac:dyDescent="0.35">
      <c r="B41" s="49" t="s">
        <v>123</v>
      </c>
      <c r="C41" s="72"/>
    </row>
    <row r="42" spans="2:5" x14ac:dyDescent="0.35">
      <c r="B42" s="49" t="s">
        <v>124</v>
      </c>
      <c r="C42" s="72"/>
    </row>
    <row r="43" spans="2:5" ht="15" thickBot="1" x14ac:dyDescent="0.4">
      <c r="B43" s="47" t="s">
        <v>125</v>
      </c>
      <c r="C43" s="69"/>
    </row>
    <row r="46" spans="2:5" x14ac:dyDescent="0.35">
      <c r="B46" s="50"/>
    </row>
    <row r="47" spans="2:5" x14ac:dyDescent="0.35">
      <c r="B47" s="50"/>
    </row>
    <row r="48" spans="2:5" x14ac:dyDescent="0.35">
      <c r="B48" s="50"/>
    </row>
  </sheetData>
  <mergeCells count="4">
    <mergeCell ref="A2:J2"/>
    <mergeCell ref="B4:C4"/>
    <mergeCell ref="B12:C12"/>
    <mergeCell ref="B38:C38"/>
  </mergeCells>
  <pageMargins left="0.25" right="0.25" top="0.75" bottom="0.75" header="0.3" footer="0.3"/>
  <pageSetup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3DA3C-7FAA-49EF-8752-8CB2133FF0BB}">
  <sheetPr>
    <tabColor theme="4" tint="-0.249977111117893"/>
  </sheetPr>
  <dimension ref="B2:S28"/>
  <sheetViews>
    <sheetView workbookViewId="0">
      <selection activeCell="O24" sqref="O24"/>
    </sheetView>
  </sheetViews>
  <sheetFormatPr defaultRowHeight="14.5" x14ac:dyDescent="0.35"/>
  <cols>
    <col min="2" max="2" width="12.6328125" bestFit="1" customWidth="1"/>
    <col min="3" max="3" width="14.1796875" bestFit="1" customWidth="1"/>
    <col min="5" max="5" width="21.90625" bestFit="1" customWidth="1"/>
    <col min="6" max="6" width="17.1796875" bestFit="1" customWidth="1"/>
    <col min="7" max="7" width="9.26953125" customWidth="1"/>
    <col min="8" max="8" width="12.6328125" bestFit="1" customWidth="1"/>
    <col min="9" max="9" width="14.1796875" bestFit="1" customWidth="1"/>
    <col min="11" max="11" width="31.453125" bestFit="1" customWidth="1"/>
    <col min="12" max="12" width="17.1796875" bestFit="1" customWidth="1"/>
    <col min="13" max="13" width="6.36328125" bestFit="1" customWidth="1"/>
    <col min="14" max="14" width="11.7265625" bestFit="1" customWidth="1"/>
    <col min="15" max="16" width="10.7265625" bestFit="1" customWidth="1"/>
    <col min="17" max="17" width="13.7265625" customWidth="1"/>
    <col min="18" max="18" width="12.6328125" bestFit="1" customWidth="1"/>
    <col min="19" max="19" width="17.1796875" bestFit="1" customWidth="1"/>
    <col min="20" max="20" width="11.7265625" bestFit="1" customWidth="1"/>
    <col min="21" max="21" width="7.36328125" bestFit="1" customWidth="1"/>
    <col min="22" max="22" width="10.7265625" bestFit="1" customWidth="1"/>
  </cols>
  <sheetData>
    <row r="2" spans="2:19" x14ac:dyDescent="0.35">
      <c r="B2" s="79" t="s">
        <v>101</v>
      </c>
      <c r="C2" s="79"/>
      <c r="E2" s="79" t="s">
        <v>101</v>
      </c>
      <c r="F2" s="79"/>
      <c r="H2" s="80" t="s">
        <v>106</v>
      </c>
      <c r="I2" s="80"/>
      <c r="K2" s="80" t="s">
        <v>106</v>
      </c>
      <c r="L2" s="80"/>
      <c r="M2" s="80"/>
      <c r="N2" s="80"/>
      <c r="O2" s="80"/>
      <c r="P2" s="80"/>
      <c r="R2" s="80" t="s">
        <v>106</v>
      </c>
      <c r="S2" s="80"/>
    </row>
    <row r="3" spans="2:19" x14ac:dyDescent="0.35">
      <c r="B3" s="77" t="s">
        <v>107</v>
      </c>
      <c r="C3" s="77"/>
      <c r="E3" s="77" t="s">
        <v>120</v>
      </c>
      <c r="F3" s="77"/>
      <c r="H3" s="78" t="s">
        <v>108</v>
      </c>
      <c r="I3" s="78"/>
      <c r="K3" s="78" t="s">
        <v>109</v>
      </c>
      <c r="L3" s="78"/>
      <c r="M3" s="78"/>
      <c r="N3" s="78"/>
      <c r="O3" s="78"/>
      <c r="P3" s="78"/>
      <c r="R3" s="78" t="s">
        <v>110</v>
      </c>
      <c r="S3" s="78"/>
    </row>
    <row r="4" spans="2:19" x14ac:dyDescent="0.35">
      <c r="E4" s="54" t="s">
        <v>0</v>
      </c>
      <c r="F4" t="s" vm="1">
        <v>118</v>
      </c>
      <c r="H4" s="54" t="s">
        <v>3</v>
      </c>
      <c r="I4" t="s">
        <v>7</v>
      </c>
      <c r="R4" s="54" t="s">
        <v>3</v>
      </c>
      <c r="S4" t="s">
        <v>118</v>
      </c>
    </row>
    <row r="6" spans="2:19" x14ac:dyDescent="0.35">
      <c r="B6" s="54" t="s">
        <v>111</v>
      </c>
      <c r="C6" t="s">
        <v>117</v>
      </c>
      <c r="E6" t="s">
        <v>119</v>
      </c>
      <c r="H6" s="54" t="s">
        <v>111</v>
      </c>
      <c r="I6" t="s">
        <v>117</v>
      </c>
      <c r="K6" s="54" t="s">
        <v>117</v>
      </c>
      <c r="L6" s="54" t="s">
        <v>112</v>
      </c>
      <c r="R6" s="54" t="s">
        <v>111</v>
      </c>
      <c r="S6" t="s">
        <v>117</v>
      </c>
    </row>
    <row r="7" spans="2:19" x14ac:dyDescent="0.35">
      <c r="B7" s="51" t="s">
        <v>7</v>
      </c>
      <c r="C7" s="53">
        <v>37</v>
      </c>
      <c r="E7" s="53">
        <v>33</v>
      </c>
      <c r="H7" s="51" t="s">
        <v>10</v>
      </c>
      <c r="I7" s="53">
        <v>23</v>
      </c>
      <c r="K7" s="54" t="s">
        <v>111</v>
      </c>
      <c r="L7" t="s">
        <v>6</v>
      </c>
      <c r="M7" t="s">
        <v>8</v>
      </c>
      <c r="N7" t="s">
        <v>20</v>
      </c>
      <c r="O7" t="s">
        <v>113</v>
      </c>
      <c r="R7" s="51" t="s">
        <v>121</v>
      </c>
      <c r="S7" s="53">
        <v>24</v>
      </c>
    </row>
    <row r="8" spans="2:19" x14ac:dyDescent="0.35">
      <c r="B8" s="51" t="s">
        <v>8</v>
      </c>
      <c r="C8" s="53">
        <v>14</v>
      </c>
      <c r="H8" s="51" t="s">
        <v>11</v>
      </c>
      <c r="I8" s="53">
        <v>14</v>
      </c>
      <c r="K8" s="51" t="s">
        <v>80</v>
      </c>
      <c r="L8" s="52">
        <v>3.125E-2</v>
      </c>
      <c r="M8" s="52">
        <v>7.1428571428571425E-2</v>
      </c>
      <c r="N8" s="52">
        <v>0</v>
      </c>
      <c r="O8" s="52">
        <v>4.2553191489361701E-2</v>
      </c>
      <c r="R8" s="51" t="s">
        <v>122</v>
      </c>
      <c r="S8" s="53">
        <v>15</v>
      </c>
    </row>
    <row r="9" spans="2:19" x14ac:dyDescent="0.35">
      <c r="B9" s="51" t="s">
        <v>20</v>
      </c>
      <c r="C9" s="53">
        <v>1</v>
      </c>
      <c r="H9" s="51" t="s">
        <v>113</v>
      </c>
      <c r="I9" s="53">
        <v>37</v>
      </c>
      <c r="K9" s="51" t="s">
        <v>86</v>
      </c>
      <c r="L9" s="52">
        <v>9.375E-2</v>
      </c>
      <c r="M9" s="52">
        <v>7.1428571428571425E-2</v>
      </c>
      <c r="N9" s="52">
        <v>0</v>
      </c>
      <c r="O9" s="52">
        <v>8.5106382978723402E-2</v>
      </c>
      <c r="R9" s="51" t="s">
        <v>123</v>
      </c>
      <c r="S9" s="53">
        <v>4</v>
      </c>
    </row>
    <row r="10" spans="2:19" x14ac:dyDescent="0.35">
      <c r="B10" s="51" t="s">
        <v>6</v>
      </c>
      <c r="C10" s="53">
        <v>32</v>
      </c>
      <c r="K10" s="51" t="s">
        <v>82</v>
      </c>
      <c r="L10" s="52">
        <v>6.25E-2</v>
      </c>
      <c r="M10" s="52">
        <v>0</v>
      </c>
      <c r="N10" s="52">
        <v>0</v>
      </c>
      <c r="O10" s="52">
        <v>4.2553191489361701E-2</v>
      </c>
      <c r="R10" s="51" t="s">
        <v>124</v>
      </c>
      <c r="S10" s="53">
        <v>2</v>
      </c>
    </row>
    <row r="11" spans="2:19" x14ac:dyDescent="0.35">
      <c r="B11" s="51" t="s">
        <v>113</v>
      </c>
      <c r="C11" s="53">
        <v>84</v>
      </c>
      <c r="K11" s="51" t="s">
        <v>87</v>
      </c>
      <c r="L11" s="52">
        <v>0.28125</v>
      </c>
      <c r="M11" s="52">
        <v>0.2857142857142857</v>
      </c>
      <c r="N11" s="52">
        <v>0</v>
      </c>
      <c r="O11" s="52">
        <v>0.27659574468085107</v>
      </c>
      <c r="R11" s="51" t="s">
        <v>125</v>
      </c>
      <c r="S11" s="53">
        <v>2</v>
      </c>
    </row>
    <row r="12" spans="2:19" x14ac:dyDescent="0.35">
      <c r="K12" s="51" t="s">
        <v>91</v>
      </c>
      <c r="L12" s="52">
        <v>0.125</v>
      </c>
      <c r="M12" s="52">
        <v>7.1428571428571425E-2</v>
      </c>
      <c r="N12" s="52">
        <v>0</v>
      </c>
      <c r="O12" s="52">
        <v>0.10638297872340426</v>
      </c>
    </row>
    <row r="13" spans="2:19" x14ac:dyDescent="0.35">
      <c r="K13" s="51" t="s">
        <v>114</v>
      </c>
      <c r="L13" s="52">
        <v>3.125E-2</v>
      </c>
      <c r="M13" s="52">
        <v>0</v>
      </c>
      <c r="N13" s="52">
        <v>0</v>
      </c>
      <c r="O13" s="52">
        <v>2.1276595744680851E-2</v>
      </c>
    </row>
    <row r="14" spans="2:19" x14ac:dyDescent="0.35">
      <c r="K14" s="51" t="s">
        <v>15</v>
      </c>
      <c r="L14" s="52">
        <v>0.375</v>
      </c>
      <c r="M14" s="52">
        <v>0.5</v>
      </c>
      <c r="N14" s="52">
        <v>1</v>
      </c>
      <c r="O14" s="52">
        <v>0.42553191489361702</v>
      </c>
    </row>
    <row r="15" spans="2:19" x14ac:dyDescent="0.35">
      <c r="K15" s="51" t="s">
        <v>113</v>
      </c>
      <c r="L15" s="52">
        <v>1</v>
      </c>
      <c r="M15" s="52">
        <v>1</v>
      </c>
      <c r="N15" s="52">
        <v>1</v>
      </c>
      <c r="O15" s="52">
        <v>1</v>
      </c>
    </row>
    <row r="18" spans="11:12" x14ac:dyDescent="0.35">
      <c r="K18" s="54" t="s">
        <v>3</v>
      </c>
      <c r="L18" t="s">
        <v>118</v>
      </c>
    </row>
    <row r="20" spans="11:12" x14ac:dyDescent="0.35">
      <c r="K20" s="54" t="s">
        <v>111</v>
      </c>
      <c r="L20" t="s">
        <v>117</v>
      </c>
    </row>
    <row r="21" spans="11:12" x14ac:dyDescent="0.35">
      <c r="K21" s="51" t="s">
        <v>15</v>
      </c>
      <c r="L21" s="53">
        <v>20</v>
      </c>
    </row>
    <row r="22" spans="11:12" x14ac:dyDescent="0.35">
      <c r="K22" s="51" t="s">
        <v>114</v>
      </c>
      <c r="L22" s="53">
        <v>1</v>
      </c>
    </row>
    <row r="23" spans="11:12" x14ac:dyDescent="0.35">
      <c r="K23" s="51" t="s">
        <v>91</v>
      </c>
      <c r="L23" s="53">
        <v>5</v>
      </c>
    </row>
    <row r="24" spans="11:12" x14ac:dyDescent="0.35">
      <c r="K24" s="51" t="s">
        <v>87</v>
      </c>
      <c r="L24" s="53">
        <v>13</v>
      </c>
    </row>
    <row r="25" spans="11:12" x14ac:dyDescent="0.35">
      <c r="K25" s="51" t="s">
        <v>82</v>
      </c>
      <c r="L25" s="53">
        <v>2</v>
      </c>
    </row>
    <row r="26" spans="11:12" x14ac:dyDescent="0.35">
      <c r="K26" s="51" t="s">
        <v>86</v>
      </c>
      <c r="L26" s="53">
        <v>4</v>
      </c>
    </row>
    <row r="27" spans="11:12" x14ac:dyDescent="0.35">
      <c r="K27" s="51" t="s">
        <v>80</v>
      </c>
      <c r="L27" s="53">
        <v>2</v>
      </c>
    </row>
    <row r="28" spans="11:12" x14ac:dyDescent="0.35">
      <c r="K28" s="51" t="s">
        <v>113</v>
      </c>
      <c r="L28" s="53">
        <v>47</v>
      </c>
    </row>
  </sheetData>
  <mergeCells count="10">
    <mergeCell ref="B3:C3"/>
    <mergeCell ref="H3:I3"/>
    <mergeCell ref="R3:S3"/>
    <mergeCell ref="K3:P3"/>
    <mergeCell ref="E3:F3"/>
    <mergeCell ref="B2:C2"/>
    <mergeCell ref="H2:I2"/>
    <mergeCell ref="R2:S2"/>
    <mergeCell ref="K2:P2"/>
    <mergeCell ref="E2:F2"/>
  </mergeCells>
  <pageMargins left="0.7" right="0.7" top="0.75" bottom="0.75" header="0.3" footer="0.3"/>
  <pageSetup orientation="portrait" r:id="rId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96393-925C-4703-898E-529B529FFA9A}">
  <sheetPr>
    <tabColor theme="4" tint="-0.249977111117893"/>
    <pageSetUpPr fitToPage="1"/>
  </sheetPr>
  <dimension ref="A2:J48"/>
  <sheetViews>
    <sheetView showGridLines="0" topLeftCell="A4" zoomScale="110" zoomScaleNormal="110" workbookViewId="0">
      <selection activeCell="K22" sqref="K22"/>
    </sheetView>
  </sheetViews>
  <sheetFormatPr defaultRowHeight="14.5" x14ac:dyDescent="0.35"/>
  <cols>
    <col min="1" max="1" width="14.453125" customWidth="1"/>
    <col min="2" max="2" width="28.1796875" customWidth="1"/>
    <col min="5" max="5" width="11.54296875" bestFit="1" customWidth="1"/>
    <col min="9" max="9" width="13.1796875" customWidth="1"/>
  </cols>
  <sheetData>
    <row r="2" spans="1:10" ht="64" customHeight="1" x14ac:dyDescent="0.35">
      <c r="A2" s="83" t="s">
        <v>100</v>
      </c>
      <c r="B2" s="83"/>
      <c r="C2" s="83"/>
      <c r="D2" s="83"/>
      <c r="E2" s="83"/>
      <c r="F2" s="83"/>
      <c r="G2" s="83"/>
      <c r="H2" s="83"/>
      <c r="I2" s="83"/>
      <c r="J2" s="83"/>
    </row>
    <row r="4" spans="1:10" ht="17.149999999999999" customHeight="1" x14ac:dyDescent="0.35">
      <c r="B4" s="84" t="s">
        <v>101</v>
      </c>
      <c r="C4" s="84"/>
    </row>
    <row r="5" spans="1:10" s="33" customFormat="1" ht="16.5" customHeight="1" x14ac:dyDescent="0.35">
      <c r="B5" s="34" t="s">
        <v>102</v>
      </c>
      <c r="C5" s="34">
        <f>GETPIVOTDATA("Ind. ID",'PivotTables (Example)'!$B$6)</f>
        <v>84</v>
      </c>
    </row>
    <row r="6" spans="1:10" s="33" customFormat="1" ht="16.5" customHeight="1" x14ac:dyDescent="0.35">
      <c r="B6" s="35" t="s">
        <v>103</v>
      </c>
      <c r="C6" s="35">
        <f>SUM('PivotTables (Example)'!C8:C10)</f>
        <v>47</v>
      </c>
    </row>
    <row r="7" spans="1:10" s="33" customFormat="1" ht="16.5" customHeight="1" x14ac:dyDescent="0.35">
      <c r="B7" s="36" t="s">
        <v>6</v>
      </c>
      <c r="C7" s="33">
        <f>GETPIVOTDATA("Ind. ID",'PivotTables (Example)'!$B$6,"Relationship","Mother")</f>
        <v>32</v>
      </c>
    </row>
    <row r="8" spans="1:10" s="33" customFormat="1" ht="16.5" customHeight="1" x14ac:dyDescent="0.35">
      <c r="B8" s="36" t="s">
        <v>8</v>
      </c>
      <c r="C8" s="33">
        <f>GETPIVOTDATA("Ind. ID",'PivotTables (Example)'!$B$6,"Relationship","Father")</f>
        <v>14</v>
      </c>
    </row>
    <row r="9" spans="1:10" s="33" customFormat="1" ht="16.5" customHeight="1" x14ac:dyDescent="0.35">
      <c r="B9" s="36" t="s">
        <v>20</v>
      </c>
      <c r="C9" s="33">
        <f>GETPIVOTDATA("Ind. ID",'PivotTables (Example)'!$B$6,"Relationship","Grandparent")</f>
        <v>1</v>
      </c>
    </row>
    <row r="10" spans="1:10" s="33" customFormat="1" ht="23.5" customHeight="1" thickBot="1" x14ac:dyDescent="0.4">
      <c r="B10" s="37" t="s">
        <v>104</v>
      </c>
      <c r="C10" s="37">
        <f>GETPIVOTDATA("Ind. ID",'PivotTables (Example)'!$B$6,"Relationship","Child")</f>
        <v>37</v>
      </c>
    </row>
    <row r="11" spans="1:10" s="33" customFormat="1" ht="16.5" customHeight="1" x14ac:dyDescent="0.35"/>
    <row r="12" spans="1:10" s="33" customFormat="1" ht="16.5" customHeight="1" x14ac:dyDescent="0.35">
      <c r="B12" s="85" t="s">
        <v>104</v>
      </c>
      <c r="C12" s="85"/>
    </row>
    <row r="13" spans="1:10" s="33" customFormat="1" ht="16.5" customHeight="1" x14ac:dyDescent="0.35">
      <c r="B13" s="36" t="s">
        <v>11</v>
      </c>
      <c r="C13" s="33">
        <f>GETPIVOTDATA("Ind. ID",'PivotTables (Example)'!$H$6,"Gender","Male")</f>
        <v>14</v>
      </c>
    </row>
    <row r="14" spans="1:10" s="33" customFormat="1" ht="16.5" customHeight="1" thickBot="1" x14ac:dyDescent="0.4">
      <c r="B14" s="38" t="s">
        <v>10</v>
      </c>
      <c r="C14" s="39">
        <f>GETPIVOTDATA("Ind. ID",'PivotTables (Example)'!$H$6,"Gender","Female")</f>
        <v>23</v>
      </c>
    </row>
    <row r="17" spans="2:6" s="33" customFormat="1" ht="20.149999999999999" customHeight="1" x14ac:dyDescent="0.35">
      <c r="B17" s="85" t="s">
        <v>134</v>
      </c>
      <c r="C17" s="85"/>
      <c r="D17" s="85"/>
      <c r="E17" s="85"/>
    </row>
    <row r="18" spans="2:6" s="33" customFormat="1" ht="17.149999999999999" customHeight="1" x14ac:dyDescent="0.35">
      <c r="B18" s="40" t="s">
        <v>41</v>
      </c>
      <c r="C18" s="41" t="s">
        <v>6</v>
      </c>
      <c r="D18" s="41" t="s">
        <v>8</v>
      </c>
      <c r="E18" s="41" t="s">
        <v>20</v>
      </c>
    </row>
    <row r="19" spans="2:6" s="33" customFormat="1" ht="20.5" customHeight="1" x14ac:dyDescent="0.35">
      <c r="B19" s="42" t="s">
        <v>80</v>
      </c>
      <c r="C19" s="43">
        <v>3.125E-2</v>
      </c>
      <c r="D19" s="43">
        <v>7.1428571428571425E-2</v>
      </c>
      <c r="E19" s="43">
        <v>0</v>
      </c>
      <c r="F19" s="44"/>
    </row>
    <row r="20" spans="2:6" s="33" customFormat="1" ht="20.5" customHeight="1" x14ac:dyDescent="0.35">
      <c r="B20" s="45" t="s">
        <v>86</v>
      </c>
      <c r="C20" s="46">
        <v>9.375E-2</v>
      </c>
      <c r="D20" s="46">
        <v>7.1428571428571425E-2</v>
      </c>
      <c r="E20" s="46">
        <v>0</v>
      </c>
      <c r="F20" s="44"/>
    </row>
    <row r="21" spans="2:6" s="33" customFormat="1" ht="20.5" customHeight="1" x14ac:dyDescent="0.35">
      <c r="B21" s="45" t="s">
        <v>82</v>
      </c>
      <c r="C21" s="46">
        <v>6.25E-2</v>
      </c>
      <c r="D21" s="46">
        <v>0</v>
      </c>
      <c r="E21" s="46">
        <v>0</v>
      </c>
      <c r="F21" s="44"/>
    </row>
    <row r="22" spans="2:6" s="33" customFormat="1" ht="20.5" customHeight="1" x14ac:dyDescent="0.35">
      <c r="B22" s="45" t="s">
        <v>126</v>
      </c>
      <c r="C22" s="46">
        <v>0.28125</v>
      </c>
      <c r="D22" s="46">
        <v>0.2857142857142857</v>
      </c>
      <c r="E22" s="46">
        <v>0</v>
      </c>
      <c r="F22" s="44"/>
    </row>
    <row r="23" spans="2:6" s="33" customFormat="1" ht="20.5" customHeight="1" x14ac:dyDescent="0.35">
      <c r="B23" s="45" t="s">
        <v>91</v>
      </c>
      <c r="C23" s="46">
        <v>0.125</v>
      </c>
      <c r="D23" s="46">
        <v>7.1428571428571425E-2</v>
      </c>
      <c r="E23" s="46">
        <v>0</v>
      </c>
      <c r="F23" s="44"/>
    </row>
    <row r="24" spans="2:6" s="33" customFormat="1" ht="20.5" customHeight="1" x14ac:dyDescent="0.35">
      <c r="B24" s="45" t="s">
        <v>114</v>
      </c>
      <c r="C24" s="46">
        <v>3.125E-2</v>
      </c>
      <c r="D24" s="46">
        <v>0</v>
      </c>
      <c r="E24" s="46">
        <v>0</v>
      </c>
      <c r="F24" s="44"/>
    </row>
    <row r="25" spans="2:6" s="33" customFormat="1" ht="20.5" customHeight="1" thickBot="1" x14ac:dyDescent="0.4">
      <c r="B25" s="47" t="s">
        <v>15</v>
      </c>
      <c r="C25" s="48">
        <v>0.375</v>
      </c>
      <c r="D25" s="48">
        <v>0.5</v>
      </c>
      <c r="E25" s="48">
        <v>1</v>
      </c>
      <c r="F25" s="44"/>
    </row>
    <row r="26" spans="2:6" s="33" customFormat="1" ht="17.149999999999999" customHeight="1" x14ac:dyDescent="0.35">
      <c r="B26" s="32"/>
      <c r="C26"/>
      <c r="D26"/>
      <c r="E26"/>
      <c r="F26" s="44"/>
    </row>
    <row r="27" spans="2:6" ht="16" customHeight="1" x14ac:dyDescent="0.35">
      <c r="B27" s="30"/>
    </row>
    <row r="28" spans="2:6" x14ac:dyDescent="0.35">
      <c r="B28" s="30"/>
    </row>
    <row r="29" spans="2:6" x14ac:dyDescent="0.35">
      <c r="B29" s="30"/>
    </row>
    <row r="30" spans="2:6" x14ac:dyDescent="0.35">
      <c r="B30" s="30"/>
    </row>
    <row r="31" spans="2:6" x14ac:dyDescent="0.35">
      <c r="B31" s="30"/>
    </row>
    <row r="38" spans="2:3" ht="15.5" x14ac:dyDescent="0.35">
      <c r="B38" s="85" t="s">
        <v>105</v>
      </c>
      <c r="C38" s="85"/>
    </row>
    <row r="39" spans="2:3" x14ac:dyDescent="0.35">
      <c r="B39" s="49" t="s">
        <v>121</v>
      </c>
      <c r="C39">
        <v>24</v>
      </c>
    </row>
    <row r="40" spans="2:3" x14ac:dyDescent="0.35">
      <c r="B40" s="49" t="s">
        <v>122</v>
      </c>
      <c r="C40">
        <v>15</v>
      </c>
    </row>
    <row r="41" spans="2:3" x14ac:dyDescent="0.35">
      <c r="B41" s="49" t="s">
        <v>123</v>
      </c>
      <c r="C41">
        <v>4</v>
      </c>
    </row>
    <row r="42" spans="2:3" x14ac:dyDescent="0.35">
      <c r="B42" s="49" t="s">
        <v>124</v>
      </c>
      <c r="C42">
        <v>2</v>
      </c>
    </row>
    <row r="43" spans="2:3" x14ac:dyDescent="0.35">
      <c r="B43" s="49" t="s">
        <v>125</v>
      </c>
      <c r="C43">
        <v>2</v>
      </c>
    </row>
    <row r="46" spans="2:3" x14ac:dyDescent="0.35">
      <c r="B46" s="50"/>
    </row>
    <row r="47" spans="2:3" x14ac:dyDescent="0.35">
      <c r="B47" s="50"/>
    </row>
    <row r="48" spans="2:3" x14ac:dyDescent="0.35">
      <c r="B48" s="50"/>
    </row>
  </sheetData>
  <mergeCells count="5">
    <mergeCell ref="A2:J2"/>
    <mergeCell ref="B4:C4"/>
    <mergeCell ref="B12:C12"/>
    <mergeCell ref="B17:E17"/>
    <mergeCell ref="B38:C38"/>
  </mergeCells>
  <pageMargins left="0.25" right="0.25" top="0.75" bottom="0.75" header="0.3" footer="0.3"/>
  <pageSetup scale="8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C H 9 L U J a p 7 C a o A A A A + A A A A B I A H A B D b 2 5 m a W c v U G F j a 2 F n Z S 5 4 b W w g o h g A K K A U A A A A A A A A A A A A A A A A A A A A A A A A A A A A h Y 9 N D o I w G E S v Q r q n L R h + Q j 7 K w q 0 k J k T j t q k V G q E Y W i x 3 c + G R v I I k i r p z O Z M 3 y Z v H 7 Q 7 F 1 L X e V Q 5 G 9 T p H A a b I k 1 r 0 R 6 X r H I 3 2 5 K e o Y L D l 4 s x r 6 c 2 w N t l k V I 4 a a y 8 Z I c 4 5 7 F a 4 H 2 o S U h q Q Q 7 m p R C M 7 7 i t t L N d C o s / q + H + F G O x f M i z E S Y y j O E l x l A Z A l h p K p b 9 I O B t j C u S n h P X Y 2 n G Q T G p / V w F Z I p D 3 C / Y E U E s D B B Q A A g A I A A h / S 1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I f 0 t Q K I p H u A 4 A A A A R A A A A E w A c A E Z v c m 1 1 b G F z L 1 N l Y 3 R p b 2 4 x L m 0 g o h g A K K A U A A A A A A A A A A A A A A A A A A A A A A A A A A A A K 0 5 N L s n M z 1 M I h t C G 1 g B Q S w E C L Q A U A A I A C A A I f 0 t Q l q n s J q g A A A D 4 A A A A E g A A A A A A A A A A A A A A A A A A A A A A Q 2 9 u Z m l n L 1 B h Y 2 t h Z 2 U u e G 1 s U E s B A i 0 A F A A C A A g A C H 9 L U A / K 6 a u k A A A A 6 Q A A A B M A A A A A A A A A A A A A A A A A 9 A A A A F t D b 2 5 0 Z W 5 0 X 1 R 5 c G V z X S 5 4 b W x Q S w E C L Q A U A A I A C A A I f 0 t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U V y i X 8 u H y k q 2 b n Q P / b D P 8 Q A A A A A C A A A A A A A Q Z g A A A A E A A C A A A A B O L 3 i W f z C k e 0 B Q G D a y e c 0 q B S z K c x x w t 2 T K W t g I X + + m U Q A A A A A O g A A A A A I A A C A A A A A S g J p i T P m B r o C m c + T P j e 1 z T N e Z t 2 h 4 4 U m k v 0 q f X q s c 1 l A A A A D p Q Y t 4 P 9 O K 6 U W N T 8 M A z r w 6 + u J F i i t e 8 O 8 L n V I J x R 5 1 7 e 1 k t W j c L r q f b 9 T L + C t c J g U M u X m H M r E j m q s o 3 4 w G b 0 Z C j E 8 6 w W a U f s R J b S m 2 b s c 5 8 0 A A A A D 7 l H o G I l F m H Z + + J 6 o E p E j q S h O b 9 q u E k C t M A f M 2 c Z i Y N M Y M t 0 X J f f Z u 9 h / O 5 C M j C Q d T J Q B U y b x C + X d i b I o L G a Z S < / D a t a M a s h u p > 
</file>

<file path=customXml/itemProps1.xml><?xml version="1.0" encoding="utf-8"?>
<ds:datastoreItem xmlns:ds="http://schemas.openxmlformats.org/officeDocument/2006/customXml" ds:itemID="{6D6D2922-CD7B-4F9E-BD57-D9801626BE5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Working</vt:lpstr>
      <vt:lpstr>Demographics</vt:lpstr>
      <vt:lpstr>Visits</vt:lpstr>
      <vt:lpstr>ASQ-3</vt:lpstr>
      <vt:lpstr>Dropdowns</vt:lpstr>
      <vt:lpstr>PivotTables</vt:lpstr>
      <vt:lpstr>Dashboard</vt:lpstr>
      <vt:lpstr>PivotTables (Example)</vt:lpstr>
      <vt:lpstr>Dashboard (Example)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Abby Anderson</dc:creator>
  <cp:lastModifiedBy>Jennifer Ruppelt</cp:lastModifiedBy>
  <cp:lastPrinted>2021-02-25T18:19:09Z</cp:lastPrinted>
  <dcterms:created xsi:type="dcterms:W3CDTF">2019-07-03T01:05:19Z</dcterms:created>
  <dcterms:modified xsi:type="dcterms:W3CDTF">2021-09-14T17:16:49Z</dcterms:modified>
</cp:coreProperties>
</file>